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posed Revision - Nurses" sheetId="1" r:id="rId4"/>
    <sheet state="visible" name="Sheet1" sheetId="2" r:id="rId5"/>
  </sheets>
  <definedNames/>
  <calcPr/>
</workbook>
</file>

<file path=xl/sharedStrings.xml><?xml version="1.0" encoding="utf-8"?>
<sst xmlns="http://schemas.openxmlformats.org/spreadsheetml/2006/main" count="27" uniqueCount="19">
  <si>
    <t>Approved - School Nurse Pay-scale 08.12.2021</t>
  </si>
  <si>
    <t>Initial placement on pay scale per verified experience</t>
  </si>
  <si>
    <t xml:space="preserve">Grundy County Schools </t>
  </si>
  <si>
    <t>School Nurse Payscale</t>
  </si>
  <si>
    <t xml:space="preserve">Years of Experience                                                Years of Experience                                                    Years of Experience                                                        Years of Experience                                 </t>
  </si>
  <si>
    <t>Assignment</t>
  </si>
  <si>
    <t>Daily 
Hours</t>
  </si>
  <si>
    <t># of Days</t>
  </si>
  <si>
    <t>Licensed Practicing 
Nurse - 
school nurse and SPED, 
may include summer 
school, varies with need</t>
  </si>
  <si>
    <t>200 days</t>
  </si>
  <si>
    <t xml:space="preserve">Years of Experience                                                Years of Experience                                                    Years of Experience                                                    Years of Experience        </t>
  </si>
  <si>
    <t>(continued)</t>
  </si>
  <si>
    <t>Lead School Nurse Payscale</t>
  </si>
  <si>
    <t>Registered Nurse (RN)</t>
  </si>
  <si>
    <t>220 days</t>
  </si>
  <si>
    <t xml:space="preserve">Years of Experience                                                Years of Experience                                                      </t>
  </si>
  <si>
    <t>19 / 20</t>
  </si>
  <si>
    <t xml:space="preserve">*based off of the teacher's certified BS degree / plus 1 month salary / plus $1,000 for lead nurse </t>
  </si>
  <si>
    <t>*board approved 08.12.2021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</si>
</sst>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0">
    <font>
      <sz val="10.0"/>
      <color rgb="FF000000"/>
      <name val="Arial"/>
    </font>
    <font>
      <b/>
      <sz val="12.0"/>
      <color rgb="FFFFFFFF"/>
      <name val="Times New Roman"/>
    </font>
    <font>
      <sz val="12.0"/>
      <color rgb="FF000000"/>
      <name val="Times New Roman"/>
    </font>
    <font>
      <sz val="11.0"/>
      <color rgb="FF000000"/>
      <name val="Calibri"/>
    </font>
    <font>
      <b/>
      <sz val="11.0"/>
      <color rgb="FFFFFF00"/>
      <name val="Times New Roman"/>
    </font>
    <font/>
    <font>
      <sz val="8.0"/>
      <color rgb="FF000000"/>
      <name val="Times New Roman"/>
    </font>
    <font>
      <sz val="8.0"/>
      <color rgb="FF000000"/>
      <name val="Calibri"/>
    </font>
    <font>
      <sz val="8.0"/>
      <color rgb="FFBDD6EE"/>
      <name val="Calibri"/>
    </font>
    <font>
      <b/>
      <sz val="10.0"/>
      <color rgb="FF000000"/>
      <name val="Times New Roman"/>
    </font>
    <font>
      <sz val="10.0"/>
      <color rgb="FF000000"/>
      <name val="Times New Roman"/>
    </font>
    <font>
      <b/>
      <sz val="10.0"/>
      <color rgb="FF000000"/>
      <name val="Calibri"/>
    </font>
    <font>
      <b/>
      <sz val="8.0"/>
      <color rgb="FF000000"/>
      <name val="Times New Roman"/>
    </font>
    <font>
      <sz val="9.0"/>
      <color rgb="FF000000"/>
      <name val="Times New Roman"/>
    </font>
    <font>
      <color theme="1"/>
      <name val="Arial"/>
    </font>
    <font>
      <b/>
      <color rgb="FF6AA84F"/>
      <name val="Arial"/>
    </font>
    <font>
      <b/>
      <sz val="11.0"/>
      <color rgb="FF6AA84F"/>
      <name val="Inconsolata"/>
    </font>
    <font>
      <b/>
      <color rgb="FFCC0000"/>
      <name val="Arial"/>
    </font>
    <font>
      <i/>
      <color theme="1"/>
      <name val="Arial"/>
    </font>
    <font>
      <color rgb="FF000000"/>
      <name val="Roboto"/>
    </font>
  </fonts>
  <fills count="9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9900FF"/>
        <bgColor rgb="FF9900FF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horizontal="center" readingOrder="0"/>
    </xf>
    <xf borderId="0" fillId="0" fontId="2" numFmtId="49" xfId="0" applyAlignment="1" applyFont="1" applyNumberFormat="1">
      <alignment horizontal="center"/>
    </xf>
    <xf borderId="0" fillId="0" fontId="3" numFmtId="0" xfId="0" applyAlignment="1" applyFont="1">
      <alignment horizontal="center" vertical="center"/>
    </xf>
    <xf borderId="1" fillId="3" fontId="4" numFmtId="49" xfId="0" applyAlignment="1" applyBorder="1" applyFill="1" applyFont="1" applyNumberFormat="1">
      <alignment horizontal="center"/>
    </xf>
    <xf borderId="2" fillId="0" fontId="5" numFmtId="0" xfId="0" applyBorder="1" applyFont="1"/>
    <xf borderId="3" fillId="0" fontId="5" numFmtId="0" xfId="0" applyBorder="1" applyFont="1"/>
    <xf borderId="0" fillId="4" fontId="6" numFmtId="49" xfId="0" applyAlignment="1" applyFill="1" applyFont="1" applyNumberFormat="1">
      <alignment horizontal="center"/>
    </xf>
    <xf borderId="0" fillId="4" fontId="6" numFmtId="0" xfId="0" applyAlignment="1" applyFont="1">
      <alignment horizontal="center"/>
    </xf>
    <xf borderId="0" fillId="4" fontId="7" numFmtId="0" xfId="0" applyAlignment="1" applyFont="1">
      <alignment horizontal="center" vertical="center"/>
    </xf>
    <xf borderId="0" fillId="4" fontId="8" numFmtId="0" xfId="0" applyAlignment="1" applyFont="1">
      <alignment horizontal="center" vertical="center"/>
    </xf>
    <xf borderId="1" fillId="3" fontId="4" numFmtId="0" xfId="0" applyAlignment="1" applyBorder="1" applyFont="1">
      <alignment horizontal="center" readingOrder="0" shrinkToFit="0" wrapText="1"/>
    </xf>
    <xf borderId="0" fillId="0" fontId="7" numFmtId="0" xfId="0" applyFont="1"/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 vertical="center"/>
    </xf>
    <xf borderId="4" fillId="0" fontId="9" numFmtId="0" xfId="0" applyAlignment="1" applyBorder="1" applyFont="1">
      <alignment horizontal="center"/>
    </xf>
    <xf borderId="4" fillId="0" fontId="10" numFmtId="0" xfId="0" applyAlignment="1" applyBorder="1" applyFont="1">
      <alignment horizontal="center"/>
    </xf>
    <xf borderId="4" fillId="0" fontId="6" numFmtId="49" xfId="0" applyAlignment="1" applyBorder="1" applyFont="1" applyNumberFormat="1">
      <alignment horizontal="center"/>
    </xf>
    <xf borderId="4" fillId="5" fontId="11" numFmtId="0" xfId="0" applyAlignment="1" applyBorder="1" applyFill="1" applyFont="1">
      <alignment horizontal="left" readingOrder="0" vertical="center"/>
    </xf>
    <xf borderId="4" fillId="0" fontId="9" numFmtId="49" xfId="0" applyAlignment="1" applyBorder="1" applyFont="1" applyNumberFormat="1">
      <alignment horizontal="center"/>
    </xf>
    <xf borderId="4" fillId="6" fontId="9" numFmtId="49" xfId="0" applyAlignment="1" applyBorder="1" applyFill="1" applyFont="1" applyNumberFormat="1">
      <alignment horizontal="center" shrinkToFit="0" vertical="center" wrapText="1"/>
    </xf>
    <xf borderId="4" fillId="7" fontId="9" numFmtId="0" xfId="0" applyAlignment="1" applyBorder="1" applyFill="1" applyFont="1">
      <alignment horizontal="center" readingOrder="0" shrinkToFit="0" vertical="center" wrapText="1"/>
    </xf>
    <xf borderId="4" fillId="5" fontId="12" numFmtId="0" xfId="0" applyAlignment="1" applyBorder="1" applyFont="1">
      <alignment horizontal="center" vertical="center"/>
    </xf>
    <xf borderId="5" fillId="0" fontId="13" numFmtId="49" xfId="0" applyAlignment="1" applyBorder="1" applyFont="1" applyNumberFormat="1">
      <alignment horizontal="center" shrinkToFit="0" wrapText="1"/>
    </xf>
    <xf borderId="4" fillId="6" fontId="2" numFmtId="0" xfId="0" applyAlignment="1" applyBorder="1" applyFont="1">
      <alignment horizontal="center" readingOrder="0" vertical="center"/>
    </xf>
    <xf borderId="4" fillId="7" fontId="2" numFmtId="0" xfId="0" applyAlignment="1" applyBorder="1" applyFont="1">
      <alignment horizontal="center" readingOrder="0" vertical="center"/>
    </xf>
    <xf borderId="4" fillId="0" fontId="13" numFmtId="164" xfId="0" applyAlignment="1" applyBorder="1" applyFont="1" applyNumberFormat="1">
      <alignment horizontal="center" vertical="center"/>
    </xf>
    <xf borderId="3" fillId="0" fontId="13" numFmtId="164" xfId="0" applyAlignment="1" applyBorder="1" applyFont="1" applyNumberFormat="1">
      <alignment horizontal="center" vertical="center"/>
    </xf>
    <xf borderId="6" fillId="0" fontId="5" numFmtId="0" xfId="0" applyBorder="1" applyFont="1"/>
    <xf borderId="4" fillId="0" fontId="14" numFmtId="0" xfId="0" applyBorder="1" applyFont="1"/>
    <xf borderId="4" fillId="0" fontId="15" numFmtId="164" xfId="0" applyAlignment="1" applyBorder="1" applyFont="1" applyNumberFormat="1">
      <alignment horizontal="center"/>
    </xf>
    <xf borderId="4" fillId="4" fontId="16" numFmtId="164" xfId="0" applyAlignment="1" applyBorder="1" applyFont="1" applyNumberFormat="1">
      <alignment horizontal="center"/>
    </xf>
    <xf borderId="7" fillId="0" fontId="5" numFmtId="0" xfId="0" applyBorder="1" applyFont="1"/>
    <xf borderId="4" fillId="4" fontId="17" numFmtId="164" xfId="0" applyAlignment="1" applyBorder="1" applyFont="1" applyNumberFormat="1">
      <alignment horizontal="center"/>
    </xf>
    <xf borderId="1" fillId="5" fontId="11" numFmtId="0" xfId="0" applyAlignment="1" applyBorder="1" applyFont="1">
      <alignment horizontal="left" readingOrder="0" vertical="center"/>
    </xf>
    <xf borderId="2" fillId="5" fontId="11" numFmtId="0" xfId="0" applyAlignment="1" applyBorder="1" applyFont="1">
      <alignment horizontal="left" readingOrder="0" vertical="center"/>
    </xf>
    <xf borderId="0" fillId="4" fontId="11" numFmtId="0" xfId="0" applyAlignment="1" applyFont="1">
      <alignment horizontal="left" readingOrder="0" vertical="center"/>
    </xf>
    <xf borderId="0" fillId="0" fontId="18" numFmtId="0" xfId="0" applyAlignment="1" applyFont="1">
      <alignment horizontal="center" readingOrder="0" vertical="center"/>
    </xf>
    <xf borderId="4" fillId="0" fontId="17" numFmtId="164" xfId="0" applyAlignment="1" applyBorder="1" applyFont="1" applyNumberFormat="1">
      <alignment horizontal="center"/>
    </xf>
    <xf borderId="4" fillId="8" fontId="9" numFmtId="0" xfId="0" applyAlignment="1" applyBorder="1" applyFill="1" applyFont="1">
      <alignment horizontal="center" readingOrder="0" shrinkToFit="0" vertical="center" wrapText="1"/>
    </xf>
    <xf borderId="5" fillId="0" fontId="13" numFmtId="49" xfId="0" applyAlignment="1" applyBorder="1" applyFont="1" applyNumberFormat="1">
      <alignment horizontal="center" readingOrder="0" shrinkToFit="0" vertical="center" wrapText="1"/>
    </xf>
    <xf borderId="4" fillId="8" fontId="2" numFmtId="0" xfId="0" applyAlignment="1" applyBorder="1" applyFont="1">
      <alignment horizontal="center" readingOrder="0" vertical="center"/>
    </xf>
    <xf borderId="4" fillId="0" fontId="13" numFmtId="164" xfId="0" applyAlignment="1" applyBorder="1" applyFont="1" applyNumberFormat="1">
      <alignment horizontal="center" readingOrder="0" vertical="center"/>
    </xf>
    <xf borderId="3" fillId="0" fontId="13" numFmtId="164" xfId="0" applyAlignment="1" applyBorder="1" applyFont="1" applyNumberFormat="1">
      <alignment horizontal="center" readingOrder="0" vertical="center"/>
    </xf>
    <xf borderId="4" fillId="5" fontId="12" numFmtId="0" xfId="0" applyAlignment="1" applyBorder="1" applyFont="1">
      <alignment horizontal="center" readingOrder="0" vertical="center"/>
    </xf>
    <xf borderId="0" fillId="0" fontId="12" numFmtId="0" xfId="0" applyAlignment="1" applyFont="1">
      <alignment horizontal="center" vertical="center"/>
    </xf>
    <xf borderId="0" fillId="0" fontId="13" numFmtId="164" xfId="0" applyAlignment="1" applyFont="1" applyNumberFormat="1">
      <alignment horizontal="center" vertical="center"/>
    </xf>
    <xf borderId="0" fillId="0" fontId="14" numFmtId="0" xfId="0" applyAlignment="1" applyFont="1">
      <alignment readingOrder="0"/>
    </xf>
    <xf borderId="0" fillId="0" fontId="16" numFmtId="164" xfId="0" applyAlignment="1" applyFont="1" applyNumberFormat="1">
      <alignment horizontal="center"/>
    </xf>
    <xf borderId="0" fillId="0" fontId="17" numFmtId="0" xfId="0" applyAlignment="1" applyFont="1">
      <alignment horizontal="center"/>
    </xf>
    <xf borderId="0" fillId="4" fontId="19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18.14"/>
    <col customWidth="1" min="2" max="2" width="6.71"/>
    <col customWidth="1" min="3" max="3" width="8.43"/>
    <col customWidth="1" min="4" max="19" width="8.57"/>
  </cols>
  <sheetData>
    <row r="1">
      <c r="A1" s="1" t="s">
        <v>0</v>
      </c>
    </row>
    <row r="2">
      <c r="A2" s="2" t="s">
        <v>1</v>
      </c>
      <c r="Q2" s="3"/>
      <c r="R2" s="3"/>
      <c r="S2" s="3"/>
    </row>
    <row r="3">
      <c r="D3" s="2"/>
      <c r="G3" s="2"/>
      <c r="K3" s="3"/>
      <c r="L3" s="3"/>
      <c r="M3" s="3"/>
      <c r="N3" s="3"/>
      <c r="O3" s="3"/>
      <c r="P3" s="3"/>
      <c r="Q3" s="3"/>
      <c r="R3" s="3"/>
      <c r="S3" s="3"/>
    </row>
    <row r="4">
      <c r="A4" s="4" t="s">
        <v>2</v>
      </c>
      <c r="B4" s="5"/>
      <c r="C4" s="6"/>
      <c r="D4" s="7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10"/>
    </row>
    <row r="5">
      <c r="A5" s="11" t="s">
        <v>3</v>
      </c>
      <c r="B5" s="5"/>
      <c r="C5" s="6"/>
      <c r="D5" s="12"/>
      <c r="E5" s="13"/>
      <c r="F5" s="13"/>
      <c r="G5" s="12"/>
      <c r="H5" s="13"/>
      <c r="I5" s="13"/>
      <c r="J5" s="13"/>
      <c r="K5" s="14"/>
      <c r="L5" s="14"/>
      <c r="M5" s="14"/>
      <c r="N5" s="14"/>
      <c r="O5" s="14"/>
      <c r="P5" s="14"/>
      <c r="Q5" s="14"/>
      <c r="R5" s="14"/>
      <c r="S5" s="14"/>
    </row>
    <row r="6">
      <c r="A6" s="15"/>
      <c r="B6" s="16"/>
      <c r="C6" s="17"/>
      <c r="D6" s="18" t="s">
        <v>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>
      <c r="A7" s="19" t="s">
        <v>5</v>
      </c>
      <c r="B7" s="20" t="s">
        <v>6</v>
      </c>
      <c r="C7" s="21" t="s">
        <v>7</v>
      </c>
      <c r="D7" s="22">
        <v>0.0</v>
      </c>
      <c r="E7" s="22">
        <v>1.0</v>
      </c>
      <c r="F7" s="22">
        <v>2.0</v>
      </c>
      <c r="G7" s="22">
        <v>3.0</v>
      </c>
      <c r="H7" s="22">
        <v>4.0</v>
      </c>
      <c r="I7" s="22">
        <v>5.0</v>
      </c>
      <c r="J7" s="22">
        <v>6.0</v>
      </c>
      <c r="K7" s="22">
        <v>7.0</v>
      </c>
      <c r="L7" s="22">
        <v>8.0</v>
      </c>
      <c r="M7" s="22">
        <v>9.0</v>
      </c>
      <c r="N7" s="22">
        <v>10.0</v>
      </c>
      <c r="O7" s="22">
        <v>11.0</v>
      </c>
      <c r="P7" s="22">
        <v>12.0</v>
      </c>
      <c r="Q7" s="22">
        <v>13.0</v>
      </c>
      <c r="R7" s="22">
        <v>14.0</v>
      </c>
      <c r="S7" s="22">
        <v>15.0</v>
      </c>
    </row>
    <row r="8">
      <c r="A8" s="23" t="s">
        <v>8</v>
      </c>
      <c r="B8" s="24">
        <v>7.5</v>
      </c>
      <c r="C8" s="25" t="s">
        <v>9</v>
      </c>
      <c r="D8" s="26">
        <v>25625.0</v>
      </c>
      <c r="E8" s="27">
        <v>25778.75</v>
      </c>
      <c r="F8" s="27">
        <v>25932.5</v>
      </c>
      <c r="G8" s="27">
        <v>26086.25</v>
      </c>
      <c r="H8" s="27">
        <v>26240.0</v>
      </c>
      <c r="I8" s="27">
        <v>26393.75</v>
      </c>
      <c r="J8" s="27">
        <v>26547.5</v>
      </c>
      <c r="K8" s="27">
        <v>26701.25</v>
      </c>
      <c r="L8" s="27">
        <v>26855.0</v>
      </c>
      <c r="M8" s="27">
        <v>27008.75</v>
      </c>
      <c r="N8" s="27">
        <v>27162.5</v>
      </c>
      <c r="O8" s="27">
        <v>27316.25</v>
      </c>
      <c r="P8" s="27">
        <v>27470.0</v>
      </c>
      <c r="Q8" s="27">
        <v>27572.5</v>
      </c>
      <c r="R8" s="27">
        <v>27726.25</v>
      </c>
      <c r="S8" s="27">
        <v>27828.75</v>
      </c>
    </row>
    <row r="9" ht="20.25" customHeight="1">
      <c r="A9" s="28"/>
      <c r="B9" s="29"/>
      <c r="C9" s="29"/>
      <c r="D9" s="30">
        <f t="shared" ref="D9:S9" si="1">D8/200</f>
        <v>128.125</v>
      </c>
      <c r="E9" s="31">
        <f t="shared" si="1"/>
        <v>128.89375</v>
      </c>
      <c r="F9" s="31">
        <f t="shared" si="1"/>
        <v>129.6625</v>
      </c>
      <c r="G9" s="31">
        <f t="shared" si="1"/>
        <v>130.43125</v>
      </c>
      <c r="H9" s="31">
        <f t="shared" si="1"/>
        <v>131.2</v>
      </c>
      <c r="I9" s="31">
        <f t="shared" si="1"/>
        <v>131.96875</v>
      </c>
      <c r="J9" s="31">
        <f t="shared" si="1"/>
        <v>132.7375</v>
      </c>
      <c r="K9" s="31">
        <f t="shared" si="1"/>
        <v>133.50625</v>
      </c>
      <c r="L9" s="31">
        <f t="shared" si="1"/>
        <v>134.275</v>
      </c>
      <c r="M9" s="31">
        <f t="shared" si="1"/>
        <v>135.04375</v>
      </c>
      <c r="N9" s="31">
        <f t="shared" si="1"/>
        <v>135.8125</v>
      </c>
      <c r="O9" s="31">
        <f t="shared" si="1"/>
        <v>136.58125</v>
      </c>
      <c r="P9" s="31">
        <f t="shared" si="1"/>
        <v>137.35</v>
      </c>
      <c r="Q9" s="31">
        <f t="shared" si="1"/>
        <v>137.8625</v>
      </c>
      <c r="R9" s="31">
        <f t="shared" si="1"/>
        <v>138.63125</v>
      </c>
      <c r="S9" s="31">
        <f t="shared" si="1"/>
        <v>139.14375</v>
      </c>
    </row>
    <row r="10" ht="21.75" customHeight="1">
      <c r="A10" s="32"/>
      <c r="B10" s="29"/>
      <c r="C10" s="29"/>
      <c r="D10" s="33">
        <f t="shared" ref="D10:S10" si="2">D9/7.5</f>
        <v>17.08333333</v>
      </c>
      <c r="E10" s="33">
        <f t="shared" si="2"/>
        <v>17.18583333</v>
      </c>
      <c r="F10" s="33">
        <f t="shared" si="2"/>
        <v>17.28833333</v>
      </c>
      <c r="G10" s="33">
        <f t="shared" si="2"/>
        <v>17.39083333</v>
      </c>
      <c r="H10" s="33">
        <f t="shared" si="2"/>
        <v>17.49333333</v>
      </c>
      <c r="I10" s="33">
        <f t="shared" si="2"/>
        <v>17.59583333</v>
      </c>
      <c r="J10" s="33">
        <f t="shared" si="2"/>
        <v>17.69833333</v>
      </c>
      <c r="K10" s="33">
        <f t="shared" si="2"/>
        <v>17.80083333</v>
      </c>
      <c r="L10" s="33">
        <f t="shared" si="2"/>
        <v>17.90333333</v>
      </c>
      <c r="M10" s="33">
        <f t="shared" si="2"/>
        <v>18.00583333</v>
      </c>
      <c r="N10" s="33">
        <f t="shared" si="2"/>
        <v>18.10833333</v>
      </c>
      <c r="O10" s="33">
        <f t="shared" si="2"/>
        <v>18.21083333</v>
      </c>
      <c r="P10" s="33">
        <f t="shared" si="2"/>
        <v>18.31333333</v>
      </c>
      <c r="Q10" s="33">
        <f t="shared" si="2"/>
        <v>18.38166667</v>
      </c>
      <c r="R10" s="33">
        <f t="shared" si="2"/>
        <v>18.48416667</v>
      </c>
      <c r="S10" s="33">
        <f t="shared" si="2"/>
        <v>18.5525</v>
      </c>
    </row>
    <row r="11">
      <c r="D11" s="34" t="s">
        <v>10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18"/>
      <c r="S11" s="36"/>
    </row>
    <row r="12">
      <c r="A12" s="37" t="s">
        <v>11</v>
      </c>
      <c r="D12" s="22">
        <v>16.0</v>
      </c>
      <c r="E12" s="22">
        <v>17.0</v>
      </c>
      <c r="F12" s="22">
        <v>18.0</v>
      </c>
      <c r="G12" s="22">
        <v>19.0</v>
      </c>
      <c r="H12" s="22">
        <v>20.0</v>
      </c>
      <c r="I12" s="22">
        <v>21.0</v>
      </c>
      <c r="J12" s="22">
        <v>22.0</v>
      </c>
      <c r="K12" s="22">
        <v>23.0</v>
      </c>
      <c r="L12" s="22">
        <v>24.0</v>
      </c>
      <c r="M12" s="22">
        <v>25.0</v>
      </c>
      <c r="N12" s="22">
        <v>26.0</v>
      </c>
      <c r="O12" s="22">
        <v>27.0</v>
      </c>
      <c r="P12" s="22">
        <v>28.0</v>
      </c>
      <c r="Q12" s="22">
        <v>29.0</v>
      </c>
      <c r="R12" s="22">
        <v>30.0</v>
      </c>
    </row>
    <row r="13" ht="18.0" customHeight="1">
      <c r="A13" s="23" t="s">
        <v>8</v>
      </c>
      <c r="B13" s="29"/>
      <c r="C13" s="29"/>
      <c r="D13" s="26">
        <v>27979.0</v>
      </c>
      <c r="E13" s="27">
        <v>28129.0</v>
      </c>
      <c r="F13" s="27">
        <v>28279.0</v>
      </c>
      <c r="G13" s="27">
        <v>28429.0</v>
      </c>
      <c r="H13" s="27">
        <v>28579.0</v>
      </c>
      <c r="I13" s="27">
        <v>28729.0</v>
      </c>
      <c r="J13" s="27">
        <v>28879.0</v>
      </c>
      <c r="K13" s="27">
        <v>29029.0</v>
      </c>
      <c r="L13" s="27">
        <v>29179.0</v>
      </c>
      <c r="M13" s="27">
        <v>29329.0</v>
      </c>
      <c r="N13" s="27">
        <v>29479.0</v>
      </c>
      <c r="O13" s="27">
        <v>29629.0</v>
      </c>
      <c r="P13" s="27">
        <v>29779.0</v>
      </c>
      <c r="Q13" s="27">
        <v>29929.0</v>
      </c>
      <c r="R13" s="27">
        <v>30079.0</v>
      </c>
    </row>
    <row r="14" ht="18.75" customHeight="1">
      <c r="A14" s="28"/>
      <c r="B14" s="29"/>
      <c r="C14" s="29"/>
      <c r="D14" s="31">
        <f t="shared" ref="D14:R14" si="3">D13/200</f>
        <v>139.895</v>
      </c>
      <c r="E14" s="31">
        <f t="shared" si="3"/>
        <v>140.645</v>
      </c>
      <c r="F14" s="31">
        <f t="shared" si="3"/>
        <v>141.395</v>
      </c>
      <c r="G14" s="31">
        <f t="shared" si="3"/>
        <v>142.145</v>
      </c>
      <c r="H14" s="31">
        <f t="shared" si="3"/>
        <v>142.895</v>
      </c>
      <c r="I14" s="31">
        <f t="shared" si="3"/>
        <v>143.645</v>
      </c>
      <c r="J14" s="31">
        <f t="shared" si="3"/>
        <v>144.395</v>
      </c>
      <c r="K14" s="31">
        <f t="shared" si="3"/>
        <v>145.145</v>
      </c>
      <c r="L14" s="31">
        <f t="shared" si="3"/>
        <v>145.895</v>
      </c>
      <c r="M14" s="31">
        <f t="shared" si="3"/>
        <v>146.645</v>
      </c>
      <c r="N14" s="31">
        <f t="shared" si="3"/>
        <v>147.395</v>
      </c>
      <c r="O14" s="31">
        <f t="shared" si="3"/>
        <v>148.145</v>
      </c>
      <c r="P14" s="31">
        <f t="shared" si="3"/>
        <v>148.895</v>
      </c>
      <c r="Q14" s="31">
        <f t="shared" si="3"/>
        <v>149.645</v>
      </c>
      <c r="R14" s="31">
        <f t="shared" si="3"/>
        <v>150.395</v>
      </c>
    </row>
    <row r="15" ht="23.25" customHeight="1">
      <c r="A15" s="32"/>
      <c r="B15" s="29"/>
      <c r="C15" s="29"/>
      <c r="D15" s="38">
        <f t="shared" ref="D15:R15" si="4">D14/7.5</f>
        <v>18.65266667</v>
      </c>
      <c r="E15" s="38">
        <f t="shared" si="4"/>
        <v>18.75266667</v>
      </c>
      <c r="F15" s="38">
        <f t="shared" si="4"/>
        <v>18.85266667</v>
      </c>
      <c r="G15" s="38">
        <f t="shared" si="4"/>
        <v>18.95266667</v>
      </c>
      <c r="H15" s="38">
        <f t="shared" si="4"/>
        <v>19.05266667</v>
      </c>
      <c r="I15" s="38">
        <f t="shared" si="4"/>
        <v>19.15266667</v>
      </c>
      <c r="J15" s="38">
        <f t="shared" si="4"/>
        <v>19.25266667</v>
      </c>
      <c r="K15" s="38">
        <f t="shared" si="4"/>
        <v>19.35266667</v>
      </c>
      <c r="L15" s="38">
        <f t="shared" si="4"/>
        <v>19.45266667</v>
      </c>
      <c r="M15" s="38">
        <f t="shared" si="4"/>
        <v>19.55266667</v>
      </c>
      <c r="N15" s="38">
        <f t="shared" si="4"/>
        <v>19.65266667</v>
      </c>
      <c r="O15" s="38">
        <f t="shared" si="4"/>
        <v>19.75266667</v>
      </c>
      <c r="P15" s="38">
        <f t="shared" si="4"/>
        <v>19.85266667</v>
      </c>
      <c r="Q15" s="38">
        <f t="shared" si="4"/>
        <v>19.95266667</v>
      </c>
      <c r="R15" s="38">
        <f t="shared" si="4"/>
        <v>20.05266667</v>
      </c>
    </row>
    <row r="17">
      <c r="A17" s="4" t="s">
        <v>2</v>
      </c>
      <c r="B17" s="5"/>
      <c r="C17" s="6"/>
      <c r="D17" s="7"/>
      <c r="E17" s="8"/>
      <c r="F17" s="8"/>
      <c r="G17" s="8"/>
      <c r="H17" s="8"/>
      <c r="I17" s="8"/>
      <c r="J17" s="8"/>
      <c r="K17" s="9"/>
      <c r="L17" s="9"/>
      <c r="M17" s="9"/>
      <c r="N17" s="9"/>
      <c r="O17" s="9"/>
      <c r="P17" s="9"/>
      <c r="Q17" s="9"/>
      <c r="R17" s="9"/>
      <c r="S17" s="10"/>
    </row>
    <row r="18">
      <c r="A18" s="11" t="s">
        <v>12</v>
      </c>
      <c r="B18" s="5"/>
      <c r="C18" s="6"/>
      <c r="D18" s="12"/>
      <c r="E18" s="13"/>
      <c r="F18" s="13"/>
      <c r="G18" s="12"/>
      <c r="H18" s="13"/>
      <c r="I18" s="13"/>
      <c r="J18" s="13"/>
      <c r="K18" s="14"/>
      <c r="L18" s="14"/>
      <c r="M18" s="14"/>
      <c r="N18" s="14"/>
      <c r="O18" s="14"/>
      <c r="P18" s="14"/>
      <c r="Q18" s="14"/>
      <c r="R18" s="14"/>
      <c r="S18" s="14"/>
    </row>
    <row r="19">
      <c r="A19" s="15"/>
      <c r="B19" s="16"/>
      <c r="C19" s="17"/>
      <c r="D19" s="18" t="s">
        <v>4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>
      <c r="A20" s="19" t="s">
        <v>5</v>
      </c>
      <c r="B20" s="20" t="s">
        <v>6</v>
      </c>
      <c r="C20" s="39" t="s">
        <v>7</v>
      </c>
      <c r="D20" s="22">
        <v>0.0</v>
      </c>
      <c r="E20" s="22">
        <v>1.0</v>
      </c>
      <c r="F20" s="22">
        <v>2.0</v>
      </c>
      <c r="G20" s="22">
        <v>3.0</v>
      </c>
      <c r="H20" s="22">
        <v>4.0</v>
      </c>
      <c r="I20" s="22">
        <v>5.0</v>
      </c>
      <c r="J20" s="22">
        <v>6.0</v>
      </c>
      <c r="K20" s="22">
        <v>7.0</v>
      </c>
      <c r="L20" s="22">
        <v>8.0</v>
      </c>
      <c r="M20" s="22">
        <v>9.0</v>
      </c>
      <c r="N20" s="22">
        <v>10.0</v>
      </c>
      <c r="O20" s="22">
        <v>11.0</v>
      </c>
      <c r="P20" s="22">
        <v>12.0</v>
      </c>
      <c r="Q20" s="22">
        <v>13.0</v>
      </c>
      <c r="R20" s="22">
        <v>14.0</v>
      </c>
      <c r="S20" s="22">
        <v>15.0</v>
      </c>
    </row>
    <row r="21">
      <c r="A21" s="40" t="s">
        <v>13</v>
      </c>
      <c r="B21" s="24">
        <v>7.5</v>
      </c>
      <c r="C21" s="41" t="s">
        <v>14</v>
      </c>
      <c r="D21" s="42">
        <f>38000+3800+1000</f>
        <v>42800</v>
      </c>
      <c r="E21" s="43">
        <f>38250+3825+1000</f>
        <v>43075</v>
      </c>
      <c r="F21" s="43">
        <f>38500+3850+1000</f>
        <v>43350</v>
      </c>
      <c r="G21" s="43">
        <f>38750+3875+1000</f>
        <v>43625</v>
      </c>
      <c r="H21" s="43">
        <f>39000+3900+1000</f>
        <v>43900</v>
      </c>
      <c r="I21" s="43">
        <f>39250+3925+1000</f>
        <v>44175</v>
      </c>
      <c r="J21" s="43">
        <f>39500+3950+1000</f>
        <v>44450</v>
      </c>
      <c r="K21" s="43">
        <f>39750+3975+1000</f>
        <v>44725</v>
      </c>
      <c r="L21" s="43">
        <f>40000+4000+1000</f>
        <v>45000</v>
      </c>
      <c r="M21" s="43">
        <f>40250+4025+1000</f>
        <v>45275</v>
      </c>
      <c r="N21" s="43">
        <f>40500+4050+1000</f>
        <v>45550</v>
      </c>
      <c r="O21" s="43">
        <f>42900+4290+1000</f>
        <v>48190</v>
      </c>
      <c r="P21" s="43">
        <f>43150+4315+1000</f>
        <v>48465</v>
      </c>
      <c r="Q21" s="43">
        <f>43400+4340+1000</f>
        <v>48740</v>
      </c>
      <c r="R21" s="43">
        <f>43650+4365+1000</f>
        <v>49015</v>
      </c>
      <c r="S21" s="43">
        <f>43900+4390+1000</f>
        <v>49290</v>
      </c>
    </row>
    <row r="22">
      <c r="A22" s="28"/>
      <c r="B22" s="29"/>
      <c r="C22" s="29"/>
      <c r="D22" s="30">
        <f t="shared" ref="D22:S22" si="5">D21/200</f>
        <v>214</v>
      </c>
      <c r="E22" s="31">
        <f t="shared" si="5"/>
        <v>215.375</v>
      </c>
      <c r="F22" s="31">
        <f t="shared" si="5"/>
        <v>216.75</v>
      </c>
      <c r="G22" s="31">
        <f t="shared" si="5"/>
        <v>218.125</v>
      </c>
      <c r="H22" s="31">
        <f t="shared" si="5"/>
        <v>219.5</v>
      </c>
      <c r="I22" s="31">
        <f t="shared" si="5"/>
        <v>220.875</v>
      </c>
      <c r="J22" s="31">
        <f t="shared" si="5"/>
        <v>222.25</v>
      </c>
      <c r="K22" s="31">
        <f t="shared" si="5"/>
        <v>223.625</v>
      </c>
      <c r="L22" s="31">
        <f t="shared" si="5"/>
        <v>225</v>
      </c>
      <c r="M22" s="31">
        <f t="shared" si="5"/>
        <v>226.375</v>
      </c>
      <c r="N22" s="31">
        <f t="shared" si="5"/>
        <v>227.75</v>
      </c>
      <c r="O22" s="31">
        <f t="shared" si="5"/>
        <v>240.95</v>
      </c>
      <c r="P22" s="31">
        <f t="shared" si="5"/>
        <v>242.325</v>
      </c>
      <c r="Q22" s="31">
        <f t="shared" si="5"/>
        <v>243.7</v>
      </c>
      <c r="R22" s="31">
        <f t="shared" si="5"/>
        <v>245.075</v>
      </c>
      <c r="S22" s="31">
        <f t="shared" si="5"/>
        <v>246.45</v>
      </c>
    </row>
    <row r="23">
      <c r="A23" s="32"/>
      <c r="B23" s="29"/>
      <c r="C23" s="29"/>
      <c r="D23" s="33">
        <f t="shared" ref="D23:S23" si="6">D22/7.5</f>
        <v>28.53333333</v>
      </c>
      <c r="E23" s="33">
        <f t="shared" si="6"/>
        <v>28.71666667</v>
      </c>
      <c r="F23" s="33">
        <f t="shared" si="6"/>
        <v>28.9</v>
      </c>
      <c r="G23" s="33">
        <f t="shared" si="6"/>
        <v>29.08333333</v>
      </c>
      <c r="H23" s="33">
        <f t="shared" si="6"/>
        <v>29.26666667</v>
      </c>
      <c r="I23" s="33">
        <f t="shared" si="6"/>
        <v>29.45</v>
      </c>
      <c r="J23" s="33">
        <f t="shared" si="6"/>
        <v>29.63333333</v>
      </c>
      <c r="K23" s="33">
        <f t="shared" si="6"/>
        <v>29.81666667</v>
      </c>
      <c r="L23" s="33">
        <f t="shared" si="6"/>
        <v>30</v>
      </c>
      <c r="M23" s="33">
        <f t="shared" si="6"/>
        <v>30.18333333</v>
      </c>
      <c r="N23" s="33">
        <f t="shared" si="6"/>
        <v>30.36666667</v>
      </c>
      <c r="O23" s="33">
        <f t="shared" si="6"/>
        <v>32.12666667</v>
      </c>
      <c r="P23" s="33">
        <f t="shared" si="6"/>
        <v>32.31</v>
      </c>
      <c r="Q23" s="33">
        <f t="shared" si="6"/>
        <v>32.49333333</v>
      </c>
      <c r="R23" s="33">
        <f t="shared" si="6"/>
        <v>32.67666667</v>
      </c>
      <c r="S23" s="33">
        <f t="shared" si="6"/>
        <v>32.86</v>
      </c>
    </row>
    <row r="24">
      <c r="D24" s="34" t="s">
        <v>15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/>
    </row>
    <row r="25">
      <c r="A25" s="37" t="s">
        <v>11</v>
      </c>
      <c r="D25" s="22">
        <v>16.0</v>
      </c>
      <c r="E25" s="22">
        <v>17.0</v>
      </c>
      <c r="F25" s="44">
        <v>18.0</v>
      </c>
      <c r="G25" s="44" t="s">
        <v>16</v>
      </c>
      <c r="H25" s="44">
        <v>21.0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>
      <c r="A26" s="40" t="s">
        <v>13</v>
      </c>
      <c r="B26" s="29"/>
      <c r="C26" s="29"/>
      <c r="D26" s="42">
        <f>44150+4415+1000</f>
        <v>49565</v>
      </c>
      <c r="E26" s="43">
        <f>44400+4440+1000</f>
        <v>49840</v>
      </c>
      <c r="F26" s="43">
        <f>44650+4465+1000</f>
        <v>50115</v>
      </c>
      <c r="G26" s="43">
        <f>44900+4490+1000</f>
        <v>50390</v>
      </c>
      <c r="H26" s="42">
        <f>45950+4595+1000</f>
        <v>51545</v>
      </c>
      <c r="I26" s="46"/>
      <c r="J26" s="47" t="s">
        <v>17</v>
      </c>
      <c r="K26" s="46"/>
      <c r="L26" s="46"/>
      <c r="M26" s="46"/>
      <c r="N26" s="46"/>
      <c r="O26" s="46"/>
      <c r="P26" s="46"/>
      <c r="Q26" s="46"/>
      <c r="R26" s="46"/>
    </row>
    <row r="27">
      <c r="A27" s="28"/>
      <c r="B27" s="29"/>
      <c r="C27" s="29"/>
      <c r="D27" s="31">
        <f t="shared" ref="D27:H27" si="7">D26/200</f>
        <v>247.825</v>
      </c>
      <c r="E27" s="31">
        <f t="shared" si="7"/>
        <v>249.2</v>
      </c>
      <c r="F27" s="31">
        <f t="shared" si="7"/>
        <v>250.575</v>
      </c>
      <c r="G27" s="31">
        <f t="shared" si="7"/>
        <v>251.95</v>
      </c>
      <c r="H27" s="31">
        <f t="shared" si="7"/>
        <v>257.725</v>
      </c>
      <c r="I27" s="48"/>
      <c r="J27" s="48"/>
      <c r="K27" s="48"/>
      <c r="L27" s="48"/>
      <c r="M27" s="48"/>
      <c r="N27" s="48"/>
      <c r="O27" s="48"/>
      <c r="P27" s="48"/>
      <c r="Q27" s="48"/>
      <c r="R27" s="48"/>
    </row>
    <row r="28">
      <c r="A28" s="32"/>
      <c r="B28" s="29"/>
      <c r="C28" s="29"/>
      <c r="D28" s="38">
        <f t="shared" ref="D28:H28" si="8">D27/7.5</f>
        <v>33.04333333</v>
      </c>
      <c r="E28" s="38">
        <f t="shared" si="8"/>
        <v>33.22666667</v>
      </c>
      <c r="F28" s="38">
        <f t="shared" si="8"/>
        <v>33.41</v>
      </c>
      <c r="G28" s="38">
        <f t="shared" si="8"/>
        <v>33.59333333</v>
      </c>
      <c r="H28" s="38">
        <f t="shared" si="8"/>
        <v>34.36333333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30">
      <c r="A30" s="50" t="s">
        <v>18</v>
      </c>
    </row>
  </sheetData>
  <mergeCells count="12">
    <mergeCell ref="A13:A15"/>
    <mergeCell ref="A21:A23"/>
    <mergeCell ref="A26:A28"/>
    <mergeCell ref="D24:S24"/>
    <mergeCell ref="A30:S30"/>
    <mergeCell ref="A1:S1"/>
    <mergeCell ref="A2:P2"/>
    <mergeCell ref="A4:C4"/>
    <mergeCell ref="A5:C5"/>
    <mergeCell ref="A8:A10"/>
    <mergeCell ref="A17:C17"/>
    <mergeCell ref="A18:C18"/>
  </mergeCells>
  <printOptions gridLines="1" horizontalCentered="1"/>
  <pageMargins bottom="0.75" footer="0.0" header="0.0" left="0.7" right="0.7" top="0.75"/>
  <pageSetup scale="77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