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G:\My Drive\Travel Packet- Fillable\"/>
    </mc:Choice>
  </mc:AlternateContent>
  <xr:revisionPtr revIDLastSave="0" documentId="13_ncr:1_{8B388D4D-97E8-47E1-A0F5-72A805C05DB8}" xr6:coauthVersionLast="36" xr6:coauthVersionMax="36" xr10:uidLastSave="{00000000-0000-0000-0000-000000000000}"/>
  <bookViews>
    <workbookView xWindow="0" yWindow="0" windowWidth="17490" windowHeight="7890" xr2:uid="{B46DD599-E97E-4A45-B050-78F9666162EF}"/>
  </bookViews>
  <sheets>
    <sheet name="Over-Night Projected Travel" sheetId="6" r:id="rId1"/>
    <sheet name="Daily Projected Travel" sheetId="7" r:id="rId2"/>
  </sheets>
  <definedNames>
    <definedName name="_xlnm.Print_Area" localSheetId="1">'Daily Projected Travel'!$A$1:$U$115</definedName>
    <definedName name="_xlnm.Print_Area" localSheetId="0">'Over-Night Projected Travel'!$A$1:$U$110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0" i="7" l="1"/>
  <c r="P88" i="7" s="1"/>
  <c r="T53" i="7"/>
  <c r="T56" i="7"/>
  <c r="T55" i="7"/>
  <c r="T54" i="7"/>
  <c r="AJ85" i="7" l="1"/>
  <c r="AF85" i="7"/>
  <c r="AH84" i="7"/>
  <c r="AJ84" i="7" s="1"/>
  <c r="AH83" i="7"/>
  <c r="AJ83" i="7" s="1"/>
  <c r="AH82" i="7"/>
  <c r="AI82" i="7" s="1"/>
  <c r="AJ82" i="7" s="1"/>
  <c r="L50" i="7"/>
  <c r="I50" i="7"/>
  <c r="V51" i="7" s="1"/>
  <c r="L49" i="7"/>
  <c r="L48" i="7"/>
  <c r="L47" i="7"/>
  <c r="L46" i="7"/>
  <c r="L45" i="7"/>
  <c r="L44" i="7"/>
  <c r="L43" i="7"/>
  <c r="AJ12" i="7"/>
  <c r="AI12" i="7"/>
  <c r="AH12" i="7"/>
  <c r="AJ9" i="7"/>
  <c r="AI9" i="7"/>
  <c r="AH9" i="7"/>
  <c r="AI84" i="7" l="1"/>
  <c r="AK12" i="7"/>
  <c r="AK9" i="7"/>
  <c r="AI83" i="7"/>
  <c r="AJ81" i="6"/>
  <c r="AF81" i="6"/>
  <c r="AH80" i="6"/>
  <c r="AJ80" i="6" s="1"/>
  <c r="AH79" i="6"/>
  <c r="AJ79" i="6" s="1"/>
  <c r="AH78" i="6"/>
  <c r="AI78" i="6" s="1"/>
  <c r="AJ78" i="6" s="1"/>
  <c r="S65" i="6"/>
  <c r="P83" i="6" s="1"/>
  <c r="U56" i="6"/>
  <c r="L49" i="6"/>
  <c r="I49" i="6"/>
  <c r="V49" i="6" s="1"/>
  <c r="L48" i="6"/>
  <c r="L47" i="6"/>
  <c r="L46" i="6"/>
  <c r="L45" i="6"/>
  <c r="L44" i="6"/>
  <c r="L43" i="6"/>
  <c r="L42" i="6"/>
  <c r="AJ14" i="6"/>
  <c r="AI14" i="6"/>
  <c r="AH14" i="6"/>
  <c r="AJ10" i="6"/>
  <c r="AI10" i="6"/>
  <c r="AH10" i="6"/>
  <c r="AI80" i="6" l="1"/>
  <c r="AK10" i="6"/>
  <c r="AK14" i="6"/>
  <c r="N16" i="7"/>
  <c r="AG16" i="7" s="1"/>
  <c r="AH16" i="7" s="1"/>
  <c r="AI16" i="7" s="1"/>
  <c r="AJ82" i="6"/>
  <c r="AI79" i="6"/>
  <c r="N17" i="6" l="1"/>
  <c r="AG17" i="6" s="1"/>
  <c r="AH17" i="6" s="1"/>
  <c r="AI17" i="6" s="1"/>
  <c r="H33" i="7"/>
  <c r="M33" i="7" s="1"/>
  <c r="M34" i="7" s="1"/>
  <c r="Q39" i="7"/>
  <c r="U39" i="7" s="1"/>
  <c r="P49" i="7" s="1"/>
  <c r="Q35" i="7"/>
  <c r="U35" i="7" s="1"/>
  <c r="P45" i="7" s="1"/>
  <c r="D33" i="7"/>
  <c r="D34" i="7" s="1"/>
  <c r="D35" i="7" s="1"/>
  <c r="D36" i="7" s="1"/>
  <c r="D37" i="7" s="1"/>
  <c r="D38" i="7" s="1"/>
  <c r="D39" i="7" s="1"/>
  <c r="Q37" i="7"/>
  <c r="U37" i="7" s="1"/>
  <c r="P47" i="7" s="1"/>
  <c r="Q33" i="7"/>
  <c r="Q38" i="7"/>
  <c r="U38" i="7" s="1"/>
  <c r="P48" i="7" s="1"/>
  <c r="Q36" i="7"/>
  <c r="U36" i="7" s="1"/>
  <c r="P46" i="7" s="1"/>
  <c r="Q34" i="7"/>
  <c r="U34" i="7" s="1"/>
  <c r="P44" i="7" s="1"/>
  <c r="AJ16" i="7"/>
  <c r="H34" i="7" l="1"/>
  <c r="H35" i="7" s="1"/>
  <c r="J33" i="7"/>
  <c r="J34" i="7" s="1"/>
  <c r="J35" i="7" s="1"/>
  <c r="J36" i="7" s="1"/>
  <c r="J37" i="7" s="1"/>
  <c r="J38" i="7" s="1"/>
  <c r="J39" i="7" s="1"/>
  <c r="M55" i="7"/>
  <c r="J55" i="7"/>
  <c r="R53" i="7"/>
  <c r="U53" i="7" s="1"/>
  <c r="R56" i="7"/>
  <c r="U56" i="7" s="1"/>
  <c r="H55" i="7"/>
  <c r="M53" i="7"/>
  <c r="H56" i="7"/>
  <c r="M54" i="7"/>
  <c r="J54" i="7"/>
  <c r="R55" i="7"/>
  <c r="U55" i="7" s="1"/>
  <c r="M56" i="7"/>
  <c r="J53" i="7"/>
  <c r="J56" i="7"/>
  <c r="R54" i="7"/>
  <c r="U54" i="7" s="1"/>
  <c r="H53" i="7"/>
  <c r="H54" i="7"/>
  <c r="N85" i="7"/>
  <c r="P85" i="7" s="1"/>
  <c r="N83" i="7"/>
  <c r="P83" i="7" s="1"/>
  <c r="U33" i="7"/>
  <c r="N84" i="7"/>
  <c r="P84" i="7" s="1"/>
  <c r="H32" i="6"/>
  <c r="H33" i="6" s="1"/>
  <c r="H34" i="6" s="1"/>
  <c r="Q37" i="6"/>
  <c r="U37" i="6" s="1"/>
  <c r="P47" i="6" s="1"/>
  <c r="Q38" i="6"/>
  <c r="U38" i="6" s="1"/>
  <c r="P48" i="6" s="1"/>
  <c r="Q34" i="6"/>
  <c r="U34" i="6" s="1"/>
  <c r="P44" i="6" s="1"/>
  <c r="D32" i="6"/>
  <c r="J32" i="6" s="1"/>
  <c r="J33" i="6" s="1"/>
  <c r="J34" i="6" s="1"/>
  <c r="J35" i="6" s="1"/>
  <c r="J36" i="6" s="1"/>
  <c r="J37" i="6" s="1"/>
  <c r="J38" i="6" s="1"/>
  <c r="Q36" i="6"/>
  <c r="U36" i="6" s="1"/>
  <c r="P46" i="6" s="1"/>
  <c r="Q32" i="6"/>
  <c r="Q33" i="6"/>
  <c r="U33" i="6" s="1"/>
  <c r="P43" i="6" s="1"/>
  <c r="Q35" i="6"/>
  <c r="U35" i="6" s="1"/>
  <c r="P45" i="6" s="1"/>
  <c r="AJ17" i="6"/>
  <c r="U60" i="7" l="1"/>
  <c r="U90" i="7" s="1"/>
  <c r="D33" i="6"/>
  <c r="D34" i="6" s="1"/>
  <c r="D35" i="6" s="1"/>
  <c r="D36" i="6" s="1"/>
  <c r="D37" i="6" s="1"/>
  <c r="D38" i="6" s="1"/>
  <c r="M32" i="6"/>
  <c r="M33" i="6" s="1"/>
  <c r="M35" i="7"/>
  <c r="H36" i="7"/>
  <c r="U57" i="7"/>
  <c r="U58" i="7" s="1"/>
  <c r="U40" i="7"/>
  <c r="P43" i="7"/>
  <c r="P50" i="7" s="1"/>
  <c r="H35" i="6"/>
  <c r="M35" i="6" s="1"/>
  <c r="M34" i="6"/>
  <c r="M54" i="6"/>
  <c r="R54" i="6"/>
  <c r="U54" i="6" s="1"/>
  <c r="J54" i="6"/>
  <c r="R52" i="6"/>
  <c r="U52" i="6" s="1"/>
  <c r="R55" i="6"/>
  <c r="U55" i="6" s="1"/>
  <c r="H54" i="6"/>
  <c r="M52" i="6"/>
  <c r="J53" i="6"/>
  <c r="M55" i="6"/>
  <c r="J52" i="6"/>
  <c r="H55" i="6"/>
  <c r="M53" i="6"/>
  <c r="J55" i="6"/>
  <c r="R53" i="6"/>
  <c r="U53" i="6" s="1"/>
  <c r="H52" i="6"/>
  <c r="H53" i="6"/>
  <c r="N80" i="6"/>
  <c r="P80" i="6" s="1"/>
  <c r="N78" i="6"/>
  <c r="P78" i="6" s="1"/>
  <c r="U32" i="6"/>
  <c r="N79" i="6"/>
  <c r="P79" i="6" s="1"/>
  <c r="H36" i="6" l="1"/>
  <c r="H37" i="7"/>
  <c r="M36" i="7"/>
  <c r="P86" i="7"/>
  <c r="U57" i="6"/>
  <c r="P81" i="6" s="1"/>
  <c r="AF83" i="6" s="1"/>
  <c r="U39" i="6"/>
  <c r="P42" i="6"/>
  <c r="P49" i="6" s="1"/>
  <c r="M36" i="6" l="1"/>
  <c r="H37" i="6"/>
  <c r="U59" i="6"/>
  <c r="U85" i="6" s="1"/>
  <c r="M37" i="7"/>
  <c r="H38" i="7"/>
  <c r="M37" i="6" l="1"/>
  <c r="H38" i="6"/>
  <c r="M38" i="6" s="1"/>
  <c r="M38" i="7"/>
  <c r="H39" i="7"/>
  <c r="M39" i="7" s="1"/>
</calcChain>
</file>

<file path=xl/sharedStrings.xml><?xml version="1.0" encoding="utf-8"?>
<sst xmlns="http://schemas.openxmlformats.org/spreadsheetml/2006/main" count="287" uniqueCount="140">
  <si>
    <t>COMPLETE ONLY THE YELLOW CELLS</t>
  </si>
  <si>
    <t>I.</t>
  </si>
  <si>
    <t>EMPLOYEE:</t>
  </si>
  <si>
    <t>Finance Office Use ONLY</t>
  </si>
  <si>
    <t>TO</t>
  </si>
  <si>
    <t>II.</t>
  </si>
  <si>
    <t>REIM PO # ISSUED:</t>
  </si>
  <si>
    <t>From</t>
  </si>
  <si>
    <t>Date (from)</t>
  </si>
  <si>
    <t>Time (From)</t>
  </si>
  <si>
    <t>Date (To)</t>
  </si>
  <si>
    <t>Time (To)</t>
  </si>
  <si>
    <t>Days</t>
  </si>
  <si>
    <t>Hours</t>
  </si>
  <si>
    <r>
      <t xml:space="preserve">Refer to </t>
    </r>
    <r>
      <rPr>
        <b/>
        <i/>
        <sz val="11"/>
        <color indexed="8"/>
        <rFont val="Times New Roman"/>
        <family val="1"/>
      </rPr>
      <t>Business &amp; Operations Policy 4.17</t>
    </r>
    <r>
      <rPr>
        <i/>
        <sz val="11"/>
        <color indexed="8"/>
        <rFont val="Times New Roman"/>
        <family val="1"/>
      </rPr>
      <t xml:space="preserve"> and </t>
    </r>
    <r>
      <rPr>
        <b/>
        <i/>
        <sz val="11"/>
        <color indexed="8"/>
        <rFont val="Times New Roman"/>
        <family val="1"/>
      </rPr>
      <t>Business Administrative Regulation 4.17a</t>
    </r>
    <r>
      <rPr>
        <i/>
        <sz val="11"/>
        <color indexed="8"/>
        <rFont val="Times New Roman"/>
        <family val="1"/>
      </rPr>
      <t xml:space="preserve"> for allowable reimbursement rates  </t>
    </r>
    <r>
      <rPr>
        <b/>
        <i/>
        <sz val="11"/>
        <color indexed="8"/>
        <rFont val="Times New Roman"/>
        <family val="1"/>
      </rPr>
      <t>ITEMIZED RECEIPTS REQUIRED.</t>
    </r>
  </si>
  <si>
    <t>III.</t>
  </si>
  <si>
    <t>PROJECTED TRAVEL EXPENSES</t>
  </si>
  <si>
    <t>Yes</t>
  </si>
  <si>
    <t>Are you requesting lodging?</t>
  </si>
  <si>
    <t>If yes, Lodging expenses must be on a separate purchase requisition.</t>
  </si>
  <si>
    <t>No</t>
  </si>
  <si>
    <t>Is a Substitute Required?</t>
  </si>
  <si>
    <t>MEAL CALCULATION</t>
  </si>
  <si>
    <t>LIST FULL 24-HOUR PERIODS (EXCLUDING EXTENDED STAY FOR PERSONAL REASONS):</t>
  </si>
  <si>
    <r>
      <t xml:space="preserve">Day / Date </t>
    </r>
    <r>
      <rPr>
        <b/>
        <sz val="9"/>
        <color theme="1"/>
        <rFont val="Times New Roman"/>
        <family val="1"/>
      </rPr>
      <t>(From)</t>
    </r>
  </si>
  <si>
    <r>
      <t>Time</t>
    </r>
    <r>
      <rPr>
        <b/>
        <sz val="9"/>
        <color theme="1"/>
        <rFont val="Times New Roman"/>
        <family val="1"/>
      </rPr>
      <t xml:space="preserve"> (From)</t>
    </r>
  </si>
  <si>
    <r>
      <t xml:space="preserve">Date </t>
    </r>
    <r>
      <rPr>
        <b/>
        <sz val="9"/>
        <color theme="1"/>
        <rFont val="Times New Roman"/>
        <family val="1"/>
      </rPr>
      <t>(To)</t>
    </r>
  </si>
  <si>
    <r>
      <t>Time</t>
    </r>
    <r>
      <rPr>
        <b/>
        <sz val="9"/>
        <color theme="1"/>
        <rFont val="Times New Roman"/>
        <family val="1"/>
      </rPr>
      <t xml:space="preserve"> (To)</t>
    </r>
  </si>
  <si>
    <t>Rate</t>
  </si>
  <si>
    <t>MAX Allowed</t>
  </si>
  <si>
    <t>ITEMIZED RECEIPTS  (B=Breakfast  L=Lunch  D=Dinner)</t>
  </si>
  <si>
    <t>OUT-OF-POCKET RECEIPTS</t>
  </si>
  <si>
    <t>Receipt 1</t>
  </si>
  <si>
    <t>Receipt 2</t>
  </si>
  <si>
    <t>Receipt 3</t>
  </si>
  <si>
    <t>Total Receipts</t>
  </si>
  <si>
    <t>MAX Reimb</t>
  </si>
  <si>
    <t>PERIOD 1</t>
  </si>
  <si>
    <t>PERIOD 2</t>
  </si>
  <si>
    <t>PERIOD 3</t>
  </si>
  <si>
    <t>PERIOD 4</t>
  </si>
  <si>
    <t>PERIOD 5</t>
  </si>
  <si>
    <t>PERIOD 6</t>
  </si>
  <si>
    <t>PERIOD 7</t>
  </si>
  <si>
    <t>Total Receipts:</t>
  </si>
  <si>
    <t>SELECT PARTIAL DAY PERIOD</t>
  </si>
  <si>
    <t>Date</t>
  </si>
  <si>
    <t>&lt; 2 Hours</t>
  </si>
  <si>
    <t>2 to &lt; 6 Hours</t>
  </si>
  <si>
    <t>6 to &lt;12 Hours</t>
  </si>
  <si>
    <t>12 Hours +</t>
  </si>
  <si>
    <t>Partial Day Receipts-BOA P-Card</t>
  </si>
  <si>
    <t>Partial Day Estimate</t>
  </si>
  <si>
    <t>Not Requesting Per Diem Reimbursement</t>
  </si>
  <si>
    <t>*Choose from Drop Down Menu</t>
  </si>
  <si>
    <t>In-State Travel</t>
  </si>
  <si>
    <t>X</t>
  </si>
  <si>
    <t># Days</t>
  </si>
  <si>
    <t>=</t>
  </si>
  <si>
    <t>Santa Fe, NM</t>
  </si>
  <si>
    <t>Out-of-State Travel</t>
  </si>
  <si>
    <t>Partial Day Per Diem as calculated above:</t>
  </si>
  <si>
    <t>is there per diem?</t>
  </si>
  <si>
    <r>
      <rPr>
        <b/>
        <u/>
        <sz val="12"/>
        <color theme="1"/>
        <rFont val="Times New Roman"/>
        <family val="1"/>
      </rPr>
      <t>Requesting a School Vehicle</t>
    </r>
    <r>
      <rPr>
        <b/>
        <sz val="12"/>
        <color theme="1"/>
        <rFont val="Times New Roman"/>
        <family val="1"/>
      </rPr>
      <t xml:space="preserve">: </t>
    </r>
  </si>
  <si>
    <t>When requesting reimbursement for mileage, written permission must be attached.</t>
  </si>
  <si>
    <t>Car</t>
  </si>
  <si>
    <t>Type Requested?</t>
  </si>
  <si>
    <t xml:space="preserve">If a school vehicle is not available, complete estimate below for personal auto mileage reimbursement.  </t>
  </si>
  <si>
    <t>Suburban</t>
  </si>
  <si>
    <t>Estimated Mileage to be Claimed</t>
  </si>
  <si>
    <t># of Miles X</t>
  </si>
  <si>
    <t xml:space="preserve"> per Mile =</t>
  </si>
  <si>
    <r>
      <rPr>
        <b/>
        <u/>
        <sz val="12"/>
        <color theme="1"/>
        <rFont val="Times New Roman"/>
        <family val="1"/>
      </rPr>
      <t xml:space="preserve">Other Expenses: </t>
    </r>
    <r>
      <rPr>
        <b/>
        <sz val="12"/>
        <color theme="1"/>
        <rFont val="Times New Roman"/>
        <family val="1"/>
      </rPr>
      <t>Parking, Shuttle, Phone Calls, Etc.</t>
    </r>
  </si>
  <si>
    <t>Receipts documenting expenditures must be attached to completed Travel Log upon return.</t>
  </si>
  <si>
    <t>IV.</t>
  </si>
  <si>
    <t>TOTAL Estimate for Employee Travel Reimbursement PO</t>
  </si>
  <si>
    <t>*I hereby certify that the above travel will be done in connection with authorized school business and that the above statements are true and payment thereof has not been received. I certify that no alcohol will be purchased with any funds requested for reimbursement.</t>
  </si>
  <si>
    <t>Employee Signature</t>
  </si>
  <si>
    <t>Date:</t>
  </si>
  <si>
    <t>Funding Source</t>
  </si>
  <si>
    <t>Immediate Supervisor Signature</t>
  </si>
  <si>
    <t>Superintendent or Designee Signature</t>
  </si>
  <si>
    <t>Once completed please print, sign, and submit to your immediate supervisor for approval.</t>
  </si>
  <si>
    <t>Purchase Requisition #</t>
  </si>
  <si>
    <t>Date Entered</t>
  </si>
  <si>
    <t>Entered By</t>
  </si>
  <si>
    <t>MAX MEAL REIMBURSEMENT ESTIMATE (Receipts Required)</t>
  </si>
  <si>
    <r>
      <rPr>
        <b/>
        <u/>
        <sz val="12"/>
        <color theme="1"/>
        <rFont val="Times New Roman"/>
        <family val="1"/>
      </rPr>
      <t>Per Diem Reimbursement Request</t>
    </r>
    <r>
      <rPr>
        <b/>
        <sz val="12"/>
        <color theme="1"/>
        <rFont val="Times New Roman"/>
        <family val="1"/>
      </rPr>
      <t>:  When not requesting lodging or meal reimbursement, Per Diem is payable on overnight trips for every 24-hour period and partial-day per the schedule included on this form. Per Diem cannot be used when HVPS is paying for your hotel room.  Receipts are not required for meal reimbursement.</t>
    </r>
  </si>
  <si>
    <r>
      <rPr>
        <b/>
        <u/>
        <sz val="13"/>
        <color rgb="FFFF0000"/>
        <rFont val="Times New Roman"/>
        <family val="1"/>
      </rPr>
      <t>Choose Per Diem Rate</t>
    </r>
    <r>
      <rPr>
        <b/>
        <sz val="13"/>
        <color rgb="FFFF0000"/>
        <rFont val="Times New Roman"/>
        <family val="1"/>
      </rPr>
      <t>:</t>
    </r>
  </si>
  <si>
    <t>N/A</t>
  </si>
  <si>
    <t xml:space="preserve"> EMPLOYEE PROFESSIONAL LEAVE REQUEST AND P.O.</t>
  </si>
  <si>
    <t>REQUISITION for PROJECTED TRAVEL &amp; EXPENSES</t>
  </si>
  <si>
    <t>HATCH VALLEY PUBLIC SCHOOLS</t>
  </si>
  <si>
    <t>Must attach Documentation in regard to the Workshop/Meeting such as Agenda, Literature, etc.</t>
  </si>
  <si>
    <t>YOUR LOCATION:</t>
  </si>
  <si>
    <t>EMAIL ADDRESS:</t>
  </si>
  <si>
    <t>If there is a fee for attending the conference or meeting, please attach a separate purchase requisition.</t>
  </si>
  <si>
    <t>MAX MEAL REIMBURSEMENT ESTIMATE (Receipts Required for reimbursment)</t>
  </si>
  <si>
    <t>CONFERENCE / MTG:</t>
  </si>
  <si>
    <t>DESTINATION:</t>
  </si>
  <si>
    <t>DATES OF TRAVEL:</t>
  </si>
  <si>
    <t>FUND:</t>
  </si>
  <si>
    <t>OTHER TRAVEL ESTIMATED EXPENSES (Receipts Required)</t>
  </si>
  <si>
    <t>ESTIMATED</t>
  </si>
  <si>
    <t>Vehicle Assigned:</t>
  </si>
  <si>
    <t>Number of Staff Traveling:</t>
  </si>
  <si>
    <t>Deming</t>
  </si>
  <si>
    <t>Las Cruces</t>
  </si>
  <si>
    <t>Anthony</t>
  </si>
  <si>
    <t>Silver City</t>
  </si>
  <si>
    <t>Lordsburg</t>
  </si>
  <si>
    <t>Socorro</t>
  </si>
  <si>
    <t>TorC</t>
  </si>
  <si>
    <t>El Paso</t>
  </si>
  <si>
    <t>City</t>
  </si>
  <si>
    <t># Miles to Hatch, one way</t>
  </si>
  <si>
    <t xml:space="preserve">Alamogordo </t>
  </si>
  <si>
    <t xml:space="preserve">Albuquerque </t>
  </si>
  <si>
    <t xml:space="preserve">Bayard </t>
  </si>
  <si>
    <t>Notes:</t>
  </si>
  <si>
    <t>One-Way Mileage:</t>
  </si>
  <si>
    <t>Mileage Chart for Cell F14</t>
  </si>
  <si>
    <t>Santa Teresa</t>
  </si>
  <si>
    <t>Chapparal</t>
  </si>
  <si>
    <r>
      <rPr>
        <b/>
        <u/>
        <sz val="11"/>
        <color theme="1"/>
        <rFont val="Times New Roman"/>
        <family val="1"/>
      </rPr>
      <t>Meal Reimbursement Request</t>
    </r>
    <r>
      <rPr>
        <b/>
        <sz val="11"/>
        <color theme="1"/>
        <rFont val="Times New Roman"/>
        <family val="1"/>
      </rPr>
      <t xml:space="preserve">:  Only allowed for same day travel over 60 miles, one way.  Calculations based upon partial day per diem reimbursement rates according to PSAB Supplement 20.  Attach receipts to Travel Log with Agenda upon return. </t>
    </r>
    <r>
      <rPr>
        <b/>
        <sz val="11"/>
        <color rgb="FFFF0000"/>
        <rFont val="Times New Roman"/>
        <family val="1"/>
      </rPr>
      <t>Superintendent/designee must approve partial day reimbursement prior to travel.</t>
    </r>
  </si>
  <si>
    <t xml:space="preserve">Choose Car up to 5 staff </t>
  </si>
  <si>
    <t>Choose Suburban up to 9 staff</t>
  </si>
  <si>
    <t>Number of Staff in vehicle:</t>
  </si>
  <si>
    <t>*If location not listed below, attach Google Map with Mileage.</t>
  </si>
  <si>
    <t>Please attach a copy of the agenda to this approval form.</t>
  </si>
  <si>
    <t>OVERNIGHT WORKSHEET</t>
  </si>
  <si>
    <t>DAILY RATE WORKSHEET</t>
  </si>
  <si>
    <t>Truck</t>
  </si>
  <si>
    <t>Other</t>
  </si>
  <si>
    <t>Number of Days of Daily Travel:</t>
  </si>
  <si>
    <t>*Mileage Rate approved by PED 10/11/2022</t>
  </si>
  <si>
    <t>*Submit to Jessica Batrez  for next approval.</t>
  </si>
  <si>
    <r>
      <rPr>
        <b/>
        <u/>
        <sz val="11"/>
        <color theme="1"/>
        <rFont val="Times New Roman"/>
        <family val="1"/>
      </rPr>
      <t>Meal Reimbursement Request</t>
    </r>
    <r>
      <rPr>
        <b/>
        <sz val="11"/>
        <color theme="1"/>
        <rFont val="Times New Roman"/>
        <family val="1"/>
      </rPr>
      <t xml:space="preserve">:  You will be reimbursed </t>
    </r>
    <r>
      <rPr>
        <b/>
        <u/>
        <sz val="11"/>
        <color theme="1"/>
        <rFont val="Times New Roman"/>
        <family val="1"/>
      </rPr>
      <t>only</t>
    </r>
    <r>
      <rPr>
        <b/>
        <sz val="11"/>
        <color theme="1"/>
        <rFont val="Times New Roman"/>
        <family val="1"/>
      </rPr>
      <t xml:space="preserve"> for </t>
    </r>
    <r>
      <rPr>
        <b/>
        <u/>
        <sz val="11"/>
        <color theme="1"/>
        <rFont val="Times New Roman"/>
        <family val="1"/>
      </rPr>
      <t>your</t>
    </r>
    <r>
      <rPr>
        <b/>
        <sz val="11"/>
        <color theme="1"/>
        <rFont val="Times New Roman"/>
        <family val="1"/>
      </rPr>
      <t xml:space="preserve"> actual meal expenses.  Calculations are based on $59 24-hour periods for in-state and out-of-state travel as calculated below. Calculations also include partial day per diem reimbursement rates based on PSAB Supplement 20.  Attach receipts to Travel Log with Agenda and Folio upon return.</t>
    </r>
  </si>
  <si>
    <t>Finance Department Signature</t>
  </si>
  <si>
    <t>REV 08/06/2024 JB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</si>
</sst>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409]h:mm\ AM/PM;@"/>
  </numFmts>
  <fonts count="46" x14ac:knownFonts="1">
    <font>
      <sz val="11"/>
      <color theme="1"/>
      <name val="Calibri"/>
      <family val="2"/>
      <scheme val="minor"/>
    </font>
    <font>
      <sz val="11"/>
      <color theme="1"/>
      <name val="Calibri"/>
      <family val="2"/>
      <scheme val="minor"/>
    </font>
    <font>
      <sz val="10"/>
      <name val="Times New Roman"/>
      <family val="1"/>
    </font>
    <font>
      <b/>
      <sz val="11"/>
      <name val="Times New Roman"/>
      <family val="1"/>
    </font>
    <font>
      <b/>
      <sz val="9"/>
      <color theme="1"/>
      <name val="Times New Roman"/>
      <family val="1"/>
    </font>
    <font>
      <sz val="9"/>
      <name val="Times New Roman"/>
      <family val="1"/>
    </font>
    <font>
      <b/>
      <sz val="9"/>
      <name val="Times New Roman"/>
      <family val="1"/>
    </font>
    <font>
      <sz val="9"/>
      <color rgb="FFFF0000"/>
      <name val="Times New Roman"/>
      <family val="1"/>
    </font>
    <font>
      <b/>
      <sz val="11"/>
      <color theme="1"/>
      <name val="Times New Roman"/>
      <family val="1"/>
    </font>
    <font>
      <b/>
      <i/>
      <sz val="9"/>
      <name val="Times New Roman"/>
      <family val="1"/>
    </font>
    <font>
      <i/>
      <sz val="11"/>
      <color theme="1"/>
      <name val="Times New Roman"/>
      <family val="1"/>
    </font>
    <font>
      <b/>
      <i/>
      <sz val="11"/>
      <color indexed="8"/>
      <name val="Times New Roman"/>
      <family val="1"/>
    </font>
    <font>
      <i/>
      <sz val="11"/>
      <color indexed="8"/>
      <name val="Times New Roman"/>
      <family val="1"/>
    </font>
    <font>
      <b/>
      <sz val="12"/>
      <color theme="1"/>
      <name val="Times New Roman"/>
      <family val="1"/>
    </font>
    <font>
      <b/>
      <u/>
      <sz val="12"/>
      <color theme="1"/>
      <name val="Times New Roman"/>
      <family val="1"/>
    </font>
    <font>
      <sz val="12"/>
      <name val="Times New Roman"/>
      <family val="1"/>
    </font>
    <font>
      <b/>
      <u/>
      <sz val="11"/>
      <color theme="1"/>
      <name val="Times New Roman"/>
      <family val="1"/>
    </font>
    <font>
      <b/>
      <i/>
      <sz val="10"/>
      <color rgb="FFFF0000"/>
      <name val="Times New Roman"/>
      <family val="1"/>
    </font>
    <font>
      <b/>
      <i/>
      <sz val="10"/>
      <color theme="1"/>
      <name val="Times New Roman"/>
      <family val="1"/>
    </font>
    <font>
      <b/>
      <sz val="10"/>
      <color theme="1"/>
      <name val="Times New Roman"/>
      <family val="1"/>
    </font>
    <font>
      <sz val="10"/>
      <color theme="1"/>
      <name val="Times New Roman"/>
      <family val="1"/>
    </font>
    <font>
      <sz val="11"/>
      <color theme="1"/>
      <name val="Times New Roman"/>
      <family val="1"/>
    </font>
    <font>
      <b/>
      <sz val="14"/>
      <color theme="1"/>
      <name val="Times New Roman"/>
      <family val="1"/>
    </font>
    <font>
      <b/>
      <sz val="12"/>
      <name val="Times New Roman"/>
      <family val="1"/>
    </font>
    <font>
      <sz val="8"/>
      <color theme="1"/>
      <name val="Times New Roman"/>
      <family val="1"/>
    </font>
    <font>
      <b/>
      <sz val="12"/>
      <color rgb="FFFF0000"/>
      <name val="Times New Roman"/>
      <family val="1"/>
    </font>
    <font>
      <sz val="12"/>
      <color theme="1"/>
      <name val="Times New Roman"/>
      <family val="1"/>
    </font>
    <font>
      <i/>
      <sz val="10"/>
      <name val="Times New Roman"/>
      <family val="1"/>
    </font>
    <font>
      <i/>
      <sz val="12"/>
      <name val="Times New Roman"/>
      <family val="1"/>
    </font>
    <font>
      <i/>
      <sz val="11"/>
      <name val="Times New Roman"/>
      <family val="1"/>
    </font>
    <font>
      <i/>
      <sz val="12"/>
      <color theme="1"/>
      <name val="Times New Roman"/>
      <family val="1"/>
    </font>
    <font>
      <i/>
      <sz val="9"/>
      <color theme="1"/>
      <name val="Times New Roman"/>
      <family val="1"/>
    </font>
    <font>
      <sz val="8"/>
      <name val="Times New Roman"/>
      <family val="1"/>
    </font>
    <font>
      <i/>
      <sz val="9"/>
      <name val="Times New Roman"/>
      <family val="1"/>
    </font>
    <font>
      <b/>
      <sz val="13"/>
      <color rgb="FFFF0000"/>
      <name val="Times New Roman"/>
      <family val="1"/>
    </font>
    <font>
      <b/>
      <u/>
      <sz val="13"/>
      <color rgb="FFFF0000"/>
      <name val="Times New Roman"/>
      <family val="1"/>
    </font>
    <font>
      <i/>
      <sz val="18"/>
      <name val="Times New Roman"/>
      <family val="1"/>
    </font>
    <font>
      <b/>
      <sz val="20"/>
      <color theme="1"/>
      <name val="Times New Roman"/>
      <family val="1"/>
    </font>
    <font>
      <b/>
      <sz val="20"/>
      <color rgb="FFFF0000"/>
      <name val="Times New Roman"/>
      <family val="1"/>
    </font>
    <font>
      <b/>
      <sz val="14"/>
      <name val="Times New Roman"/>
      <family val="1"/>
    </font>
    <font>
      <i/>
      <sz val="9"/>
      <color rgb="FFFF0000"/>
      <name val="Times New Roman"/>
      <family val="1"/>
    </font>
    <font>
      <b/>
      <sz val="11"/>
      <color rgb="FFFF0000"/>
      <name val="Times New Roman"/>
      <family val="1"/>
    </font>
    <font>
      <b/>
      <sz val="9"/>
      <color rgb="FFFF0000"/>
      <name val="Times New Roman"/>
      <family val="1"/>
    </font>
    <font>
      <b/>
      <i/>
      <sz val="11"/>
      <color rgb="FFFF0000"/>
      <name val="Times New Roman"/>
      <family val="1"/>
    </font>
    <font>
      <sz val="14"/>
      <color theme="1"/>
      <name val="Times New Roman"/>
      <family val="1"/>
    </font>
    <font>
      <sz val="14"/>
      <name val="Times New Roman"/>
      <family val="1"/>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gray0625"/>
    </fill>
    <fill>
      <patternFill patternType="lightGrid">
        <fgColor auto="1"/>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73">
    <xf numFmtId="0" fontId="0" fillId="0" borderId="0" xfId="0"/>
    <xf numFmtId="0" fontId="2" fillId="0" borderId="0" xfId="0" applyFont="1" applyProtection="1"/>
    <xf numFmtId="0" fontId="2" fillId="0" borderId="0" xfId="0" applyNumberFormat="1" applyFont="1" applyBorder="1" applyAlignment="1" applyProtection="1">
      <protection locked="0"/>
    </xf>
    <xf numFmtId="0" fontId="2" fillId="0" borderId="0" xfId="0" applyFont="1" applyFill="1" applyProtection="1"/>
    <xf numFmtId="0" fontId="2" fillId="0" borderId="0" xfId="0" applyNumberFormat="1" applyFont="1" applyFill="1" applyBorder="1" applyAlignment="1" applyProtection="1">
      <protection locked="0"/>
    </xf>
    <xf numFmtId="0" fontId="2" fillId="0" borderId="0" xfId="0" applyFont="1" applyFill="1" applyAlignment="1" applyProtection="1">
      <alignment horizontal="center"/>
    </xf>
    <xf numFmtId="8" fontId="2" fillId="0" borderId="0" xfId="0" applyNumberFormat="1" applyFont="1" applyProtection="1"/>
    <xf numFmtId="0" fontId="4" fillId="0" borderId="0" xfId="0" applyFont="1" applyProtection="1"/>
    <xf numFmtId="0" fontId="5" fillId="0" borderId="0" xfId="0" applyFont="1" applyProtection="1"/>
    <xf numFmtId="0" fontId="6" fillId="0" borderId="0" xfId="0" applyFont="1" applyBorder="1" applyAlignment="1" applyProtection="1">
      <alignment horizontal="center"/>
      <protection locked="0"/>
    </xf>
    <xf numFmtId="0" fontId="5" fillId="0" borderId="0" xfId="0" applyFont="1" applyBorder="1" applyAlignment="1" applyProtection="1">
      <alignment horizontal="left"/>
    </xf>
    <xf numFmtId="18" fontId="5" fillId="0" borderId="0" xfId="0" applyNumberFormat="1" applyFont="1" applyAlignment="1" applyProtection="1">
      <alignment horizontal="right"/>
    </xf>
    <xf numFmtId="0" fontId="7" fillId="3" borderId="0" xfId="0" applyFont="1" applyFill="1" applyProtection="1"/>
    <xf numFmtId="0" fontId="8" fillId="0" borderId="8" xfId="0" applyFont="1" applyBorder="1" applyAlignment="1" applyProtection="1"/>
    <xf numFmtId="0" fontId="8" fillId="0" borderId="0" xfId="0" applyFont="1" applyBorder="1" applyAlignment="1" applyProtection="1"/>
    <xf numFmtId="0" fontId="5" fillId="0" borderId="0" xfId="0" applyFont="1" applyBorder="1" applyProtection="1"/>
    <xf numFmtId="0" fontId="2" fillId="0" borderId="0" xfId="0" applyNumberFormat="1" applyFont="1" applyBorder="1" applyAlignment="1" applyProtection="1"/>
    <xf numFmtId="0" fontId="5" fillId="0" borderId="9" xfId="0" applyFont="1" applyBorder="1" applyProtection="1"/>
    <xf numFmtId="0" fontId="5" fillId="0" borderId="0" xfId="0" applyFont="1" applyAlignment="1" applyProtection="1">
      <alignment horizontal="right"/>
    </xf>
    <xf numFmtId="0" fontId="7" fillId="0" borderId="0" xfId="0" applyFont="1" applyProtection="1"/>
    <xf numFmtId="8" fontId="5" fillId="0" borderId="0" xfId="0" applyNumberFormat="1" applyFont="1" applyBorder="1" applyProtection="1"/>
    <xf numFmtId="0" fontId="9" fillId="0" borderId="0" xfId="0" applyFont="1" applyBorder="1" applyAlignment="1" applyProtection="1">
      <alignment horizontal="center" vertical="top"/>
    </xf>
    <xf numFmtId="8" fontId="9" fillId="0" borderId="9" xfId="0" applyNumberFormat="1" applyFont="1" applyBorder="1" applyAlignment="1" applyProtection="1">
      <alignment horizontal="center" vertical="top"/>
    </xf>
    <xf numFmtId="0" fontId="6" fillId="0" borderId="0" xfId="0" applyFont="1" applyBorder="1" applyAlignment="1" applyProtection="1"/>
    <xf numFmtId="0" fontId="5" fillId="0" borderId="0" xfId="0" applyFont="1" applyProtection="1">
      <protection hidden="1"/>
    </xf>
    <xf numFmtId="43" fontId="4" fillId="0" borderId="0" xfId="1" applyFont="1" applyProtection="1">
      <protection hidden="1"/>
    </xf>
    <xf numFmtId="0" fontId="8" fillId="0" borderId="0" xfId="0" applyFont="1" applyProtection="1"/>
    <xf numFmtId="0" fontId="2" fillId="0" borderId="0" xfId="0" applyFont="1" applyBorder="1" applyProtection="1"/>
    <xf numFmtId="0" fontId="13" fillId="0" borderId="0" xfId="0" applyFont="1" applyBorder="1" applyProtection="1"/>
    <xf numFmtId="0" fontId="13" fillId="0" borderId="0" xfId="0" applyFont="1" applyProtection="1"/>
    <xf numFmtId="0" fontId="14" fillId="0" borderId="0" xfId="0" applyFont="1" applyFill="1" applyBorder="1" applyProtection="1"/>
    <xf numFmtId="0" fontId="13" fillId="0" borderId="0" xfId="0" applyFont="1" applyFill="1" applyBorder="1" applyProtection="1"/>
    <xf numFmtId="0" fontId="13" fillId="0" borderId="0" xfId="0" applyFont="1" applyFill="1" applyBorder="1" applyAlignment="1" applyProtection="1"/>
    <xf numFmtId="8" fontId="13" fillId="0" borderId="0" xfId="0" applyNumberFormat="1" applyFont="1" applyFill="1" applyBorder="1" applyProtection="1"/>
    <xf numFmtId="0" fontId="13" fillId="0" borderId="0" xfId="0" applyFont="1" applyBorder="1" applyAlignment="1" applyProtection="1">
      <alignment horizontal="right"/>
    </xf>
    <xf numFmtId="0" fontId="8" fillId="0" borderId="0" xfId="0" applyFont="1" applyBorder="1" applyProtection="1"/>
    <xf numFmtId="0" fontId="8" fillId="0" borderId="0" xfId="0" applyFont="1" applyBorder="1" applyAlignment="1" applyProtection="1">
      <alignment horizontal="right"/>
    </xf>
    <xf numFmtId="0" fontId="13" fillId="0" borderId="15" xfId="0" applyFont="1" applyBorder="1" applyProtection="1"/>
    <xf numFmtId="0" fontId="13" fillId="0" borderId="11" xfId="0" applyFont="1" applyBorder="1" applyProtection="1"/>
    <xf numFmtId="0" fontId="13" fillId="0" borderId="16" xfId="0" applyFont="1" applyBorder="1" applyProtection="1"/>
    <xf numFmtId="0" fontId="17" fillId="0" borderId="0" xfId="0" applyFont="1" applyProtection="1"/>
    <xf numFmtId="0" fontId="8" fillId="5" borderId="0" xfId="0" applyFont="1" applyFill="1" applyBorder="1" applyAlignment="1" applyProtection="1">
      <alignment horizontal="center"/>
    </xf>
    <xf numFmtId="8" fontId="8" fillId="0" borderId="22" xfId="0" applyNumberFormat="1" applyFont="1" applyBorder="1" applyAlignment="1" applyProtection="1">
      <alignment horizontal="center"/>
    </xf>
    <xf numFmtId="0" fontId="8" fillId="0" borderId="0" xfId="0" applyFont="1" applyAlignment="1" applyProtection="1">
      <alignment horizontal="center"/>
    </xf>
    <xf numFmtId="0" fontId="2" fillId="5" borderId="0" xfId="0" applyNumberFormat="1" applyFont="1" applyFill="1" applyBorder="1" applyAlignment="1" applyProtection="1">
      <alignment horizontal="center"/>
    </xf>
    <xf numFmtId="8" fontId="8" fillId="0" borderId="27" xfId="0" applyNumberFormat="1" applyFont="1" applyBorder="1" applyProtection="1"/>
    <xf numFmtId="14" fontId="8" fillId="0" borderId="0" xfId="0" quotePrefix="1" applyNumberFormat="1" applyFont="1" applyBorder="1" applyAlignment="1" applyProtection="1">
      <alignment horizontal="center"/>
    </xf>
    <xf numFmtId="8" fontId="2" fillId="0" borderId="0" xfId="0" applyNumberFormat="1" applyFont="1" applyFill="1" applyBorder="1" applyAlignment="1" applyProtection="1">
      <alignment horizontal="center"/>
    </xf>
    <xf numFmtId="8" fontId="8" fillId="0" borderId="29" xfId="0" applyNumberFormat="1" applyFont="1" applyBorder="1" applyProtection="1"/>
    <xf numFmtId="0" fontId="2" fillId="0" borderId="0" xfId="0" applyNumberFormat="1" applyFont="1" applyBorder="1" applyProtection="1"/>
    <xf numFmtId="8" fontId="2" fillId="0" borderId="0" xfId="0" applyNumberFormat="1" applyFont="1" applyBorder="1" applyProtection="1"/>
    <xf numFmtId="0" fontId="2" fillId="0" borderId="0" xfId="0" applyNumberFormat="1" applyFont="1" applyBorder="1" applyAlignment="1" applyProtection="1">
      <alignment horizontal="center"/>
    </xf>
    <xf numFmtId="164" fontId="8" fillId="0" borderId="0" xfId="0" applyNumberFormat="1" applyFont="1" applyBorder="1" applyAlignment="1" applyProtection="1">
      <alignment horizontal="center"/>
    </xf>
    <xf numFmtId="8" fontId="8" fillId="0" borderId="0" xfId="0" applyNumberFormat="1" applyFont="1" applyBorder="1" applyProtection="1"/>
    <xf numFmtId="8" fontId="8" fillId="0" borderId="0" xfId="0" applyNumberFormat="1" applyFont="1" applyProtection="1"/>
    <xf numFmtId="0" fontId="18" fillId="0" borderId="0" xfId="0" applyFont="1" applyProtection="1"/>
    <xf numFmtId="0" fontId="20" fillId="0" borderId="0" xfId="0" applyNumberFormat="1" applyFont="1" applyBorder="1" applyAlignment="1" applyProtection="1">
      <alignment horizontal="center"/>
    </xf>
    <xf numFmtId="0" fontId="8" fillId="0" borderId="31" xfId="0" applyFont="1" applyBorder="1" applyAlignment="1" applyProtection="1">
      <alignment horizontal="center"/>
    </xf>
    <xf numFmtId="14" fontId="3" fillId="0" borderId="32" xfId="0" applyNumberFormat="1" applyFont="1" applyBorder="1" applyAlignment="1" applyProtection="1">
      <alignment horizontal="center"/>
      <protection locked="0"/>
    </xf>
    <xf numFmtId="44" fontId="2" fillId="0" borderId="25" xfId="2" applyFont="1" applyBorder="1" applyProtection="1">
      <protection locked="0"/>
    </xf>
    <xf numFmtId="0" fontId="8" fillId="0" borderId="23" xfId="0" applyFont="1" applyBorder="1" applyAlignment="1" applyProtection="1">
      <alignment horizontal="center"/>
      <protection locked="0"/>
    </xf>
    <xf numFmtId="44" fontId="21" fillId="0" borderId="25" xfId="2" applyFont="1" applyBorder="1" applyAlignment="1" applyProtection="1">
      <protection locked="0"/>
    </xf>
    <xf numFmtId="39" fontId="21" fillId="0" borderId="11" xfId="1" applyNumberFormat="1" applyFont="1" applyBorder="1" applyAlignment="1" applyProtection="1"/>
    <xf numFmtId="43" fontId="8" fillId="0" borderId="23" xfId="1" applyFont="1" applyBorder="1" applyAlignment="1" applyProtection="1">
      <alignment horizontal="center"/>
      <protection locked="0"/>
    </xf>
    <xf numFmtId="7" fontId="8" fillId="0" borderId="23" xfId="0" applyNumberFormat="1" applyFont="1" applyBorder="1" applyAlignment="1" applyProtection="1">
      <alignment horizontal="center"/>
      <protection locked="0"/>
    </xf>
    <xf numFmtId="14" fontId="3" fillId="0" borderId="33" xfId="0" applyNumberFormat="1" applyFont="1" applyBorder="1" applyAlignment="1" applyProtection="1">
      <alignment horizontal="center"/>
      <protection locked="0"/>
    </xf>
    <xf numFmtId="44" fontId="2" fillId="0" borderId="34" xfId="2" applyFont="1" applyBorder="1" applyProtection="1">
      <protection locked="0"/>
    </xf>
    <xf numFmtId="0" fontId="8" fillId="0" borderId="35" xfId="0" applyFont="1" applyBorder="1" applyAlignment="1" applyProtection="1">
      <alignment horizontal="center"/>
      <protection locked="0"/>
    </xf>
    <xf numFmtId="44" fontId="21" fillId="0" borderId="34" xfId="2" applyFont="1" applyBorder="1" applyAlignment="1" applyProtection="1">
      <protection locked="0"/>
    </xf>
    <xf numFmtId="39" fontId="21" fillId="0" borderId="36" xfId="1" applyNumberFormat="1" applyFont="1" applyBorder="1" applyAlignment="1" applyProtection="1"/>
    <xf numFmtId="43" fontId="8" fillId="0" borderId="35" xfId="1" applyFont="1" applyBorder="1" applyAlignment="1" applyProtection="1">
      <alignment horizontal="center"/>
      <protection locked="0"/>
    </xf>
    <xf numFmtId="0" fontId="8" fillId="0" borderId="15" xfId="0" applyFont="1" applyFill="1" applyBorder="1" applyProtection="1"/>
    <xf numFmtId="0" fontId="2" fillId="0" borderId="11" xfId="0" applyFont="1" applyFill="1" applyBorder="1" applyProtection="1"/>
    <xf numFmtId="0" fontId="2" fillId="0" borderId="7" xfId="0" applyFont="1" applyFill="1" applyBorder="1" applyProtection="1"/>
    <xf numFmtId="14" fontId="2" fillId="0" borderId="7" xfId="0" applyNumberFormat="1" applyFont="1" applyFill="1" applyBorder="1" applyAlignment="1" applyProtection="1">
      <alignment horizontal="center"/>
    </xf>
    <xf numFmtId="8" fontId="2" fillId="0" borderId="7" xfId="0" applyNumberFormat="1" applyFont="1" applyFill="1" applyBorder="1" applyProtection="1"/>
    <xf numFmtId="8" fontId="8" fillId="0" borderId="41" xfId="0" applyNumberFormat="1" applyFont="1" applyFill="1" applyBorder="1" applyProtection="1"/>
    <xf numFmtId="0" fontId="8" fillId="0" borderId="7" xfId="0" applyFont="1" applyFill="1" applyBorder="1" applyProtection="1"/>
    <xf numFmtId="0" fontId="8" fillId="5" borderId="11" xfId="0" applyFont="1" applyFill="1" applyBorder="1" applyAlignment="1" applyProtection="1"/>
    <xf numFmtId="0" fontId="8" fillId="5" borderId="16" xfId="0" applyFont="1" applyFill="1" applyBorder="1" applyAlignment="1" applyProtection="1"/>
    <xf numFmtId="0" fontId="8" fillId="0" borderId="24" xfId="0" applyFont="1" applyBorder="1" applyAlignment="1" applyProtection="1">
      <alignment horizontal="center"/>
    </xf>
    <xf numFmtId="8" fontId="8" fillId="0" borderId="24" xfId="0" applyNumberFormat="1" applyFont="1" applyBorder="1" applyAlignment="1" applyProtection="1">
      <alignment horizontal="center"/>
    </xf>
    <xf numFmtId="0" fontId="8" fillId="0" borderId="0" xfId="0" applyFont="1" applyFill="1" applyBorder="1" applyProtection="1"/>
    <xf numFmtId="43" fontId="8" fillId="0" borderId="15" xfId="1" applyFont="1" applyBorder="1" applyAlignment="1" applyProtection="1">
      <alignment horizontal="center"/>
    </xf>
    <xf numFmtId="164" fontId="8" fillId="0" borderId="24" xfId="0" applyNumberFormat="1" applyFont="1" applyBorder="1" applyAlignment="1" applyProtection="1">
      <alignment horizontal="center"/>
    </xf>
    <xf numFmtId="8" fontId="8" fillId="0" borderId="24" xfId="0" applyNumberFormat="1" applyFont="1" applyBorder="1" applyProtection="1"/>
    <xf numFmtId="0" fontId="8" fillId="0" borderId="0" xfId="0" applyFont="1" applyAlignment="1" applyProtection="1">
      <alignment horizontal="right"/>
    </xf>
    <xf numFmtId="0" fontId="8" fillId="5" borderId="36" xfId="0" applyFont="1" applyFill="1" applyBorder="1" applyAlignment="1" applyProtection="1"/>
    <xf numFmtId="0" fontId="8" fillId="5" borderId="44" xfId="0" applyFont="1" applyFill="1" applyBorder="1" applyAlignment="1" applyProtection="1"/>
    <xf numFmtId="43" fontId="8" fillId="0" borderId="43" xfId="1" applyFont="1" applyBorder="1" applyAlignment="1" applyProtection="1">
      <alignment horizontal="center"/>
    </xf>
    <xf numFmtId="164" fontId="8" fillId="0" borderId="45" xfId="0" applyNumberFormat="1" applyFont="1" applyBorder="1" applyAlignment="1" applyProtection="1">
      <alignment horizontal="center"/>
    </xf>
    <xf numFmtId="0" fontId="6" fillId="8" borderId="1" xfId="0" applyFont="1" applyFill="1" applyBorder="1" applyAlignment="1" applyProtection="1">
      <alignment horizontal="left"/>
    </xf>
    <xf numFmtId="0" fontId="2" fillId="8" borderId="2" xfId="0" applyFont="1" applyFill="1" applyBorder="1" applyAlignment="1" applyProtection="1">
      <alignment horizontal="left"/>
    </xf>
    <xf numFmtId="0" fontId="8" fillId="8" borderId="2" xfId="0" applyFont="1" applyFill="1" applyBorder="1" applyAlignment="1" applyProtection="1">
      <alignment horizontal="center"/>
    </xf>
    <xf numFmtId="0" fontId="8" fillId="8" borderId="48" xfId="0" applyFont="1" applyFill="1" applyBorder="1" applyProtection="1"/>
    <xf numFmtId="8" fontId="8" fillId="8" borderId="40" xfId="0" applyNumberFormat="1" applyFont="1" applyFill="1" applyBorder="1" applyProtection="1"/>
    <xf numFmtId="0" fontId="8" fillId="2" borderId="14" xfId="0" applyFont="1" applyFill="1" applyBorder="1" applyProtection="1"/>
    <xf numFmtId="8" fontId="8" fillId="2" borderId="14" xfId="0" applyNumberFormat="1" applyFont="1" applyFill="1" applyBorder="1" applyProtection="1"/>
    <xf numFmtId="8" fontId="8" fillId="0" borderId="0" xfId="0" applyNumberFormat="1" applyFont="1" applyAlignment="1" applyProtection="1">
      <alignment horizontal="right"/>
    </xf>
    <xf numFmtId="0" fontId="13" fillId="2" borderId="12" xfId="0" applyFont="1" applyFill="1" applyBorder="1" applyProtection="1"/>
    <xf numFmtId="0" fontId="13" fillId="2" borderId="13" xfId="0" applyFont="1" applyFill="1" applyBorder="1" applyProtection="1"/>
    <xf numFmtId="0" fontId="15" fillId="2" borderId="13" xfId="0" applyNumberFormat="1" applyFont="1" applyFill="1" applyBorder="1" applyProtection="1"/>
    <xf numFmtId="8" fontId="15" fillId="2" borderId="13" xfId="0" applyNumberFormat="1" applyFont="1" applyFill="1" applyBorder="1" applyProtection="1"/>
    <xf numFmtId="0" fontId="15" fillId="2" borderId="13" xfId="0" applyNumberFormat="1" applyFont="1" applyFill="1" applyBorder="1" applyAlignment="1" applyProtection="1">
      <alignment horizontal="center"/>
    </xf>
    <xf numFmtId="164" fontId="13" fillId="2" borderId="13" xfId="0" applyNumberFormat="1" applyFont="1" applyFill="1" applyBorder="1" applyAlignment="1" applyProtection="1">
      <alignment horizontal="center"/>
    </xf>
    <xf numFmtId="8" fontId="13" fillId="2" borderId="13" xfId="0" applyNumberFormat="1" applyFont="1" applyFill="1" applyBorder="1" applyProtection="1"/>
    <xf numFmtId="8" fontId="13" fillId="2" borderId="41" xfId="0" applyNumberFormat="1" applyFont="1" applyFill="1" applyBorder="1" applyProtection="1"/>
    <xf numFmtId="0" fontId="22" fillId="0" borderId="0" xfId="0" applyFont="1" applyBorder="1" applyProtection="1"/>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top"/>
    </xf>
    <xf numFmtId="0" fontId="13" fillId="0" borderId="0" xfId="0" applyFont="1" applyFill="1" applyBorder="1" applyAlignment="1" applyProtection="1">
      <alignment vertical="top" wrapText="1"/>
    </xf>
    <xf numFmtId="0" fontId="2" fillId="0" borderId="0" xfId="0" applyFont="1" applyFill="1" applyBorder="1" applyProtection="1"/>
    <xf numFmtId="0" fontId="20" fillId="0" borderId="0" xfId="0" applyFont="1" applyFill="1" applyBorder="1" applyProtection="1"/>
    <xf numFmtId="0" fontId="20" fillId="0" borderId="15" xfId="0" applyFont="1" applyFill="1" applyBorder="1" applyProtection="1"/>
    <xf numFmtId="0" fontId="20" fillId="0" borderId="11" xfId="0" applyFont="1" applyFill="1" applyBorder="1" applyProtection="1"/>
    <xf numFmtId="44" fontId="20" fillId="0" borderId="11" xfId="2" applyFont="1" applyFill="1" applyBorder="1" applyProtection="1"/>
    <xf numFmtId="0" fontId="20" fillId="0" borderId="11" xfId="0" applyFont="1" applyFill="1" applyBorder="1" applyAlignment="1" applyProtection="1">
      <alignment horizontal="center"/>
    </xf>
    <xf numFmtId="0" fontId="20" fillId="0" borderId="11" xfId="0" quotePrefix="1" applyFont="1" applyFill="1" applyBorder="1" applyProtection="1"/>
    <xf numFmtId="44" fontId="13" fillId="0" borderId="16" xfId="2" applyFont="1" applyFill="1" applyBorder="1" applyProtection="1"/>
    <xf numFmtId="8" fontId="20" fillId="0" borderId="0" xfId="0" applyNumberFormat="1" applyFont="1" applyFill="1" applyBorder="1" applyProtection="1"/>
    <xf numFmtId="44" fontId="13" fillId="0" borderId="0" xfId="0" applyNumberFormat="1" applyFont="1" applyFill="1" applyBorder="1" applyProtection="1"/>
    <xf numFmtId="37" fontId="13" fillId="0" borderId="0" xfId="2" applyNumberFormat="1" applyFont="1" applyFill="1" applyBorder="1" applyProtection="1"/>
    <xf numFmtId="0" fontId="2" fillId="0" borderId="15" xfId="0" applyFont="1" applyFill="1" applyBorder="1" applyProtection="1"/>
    <xf numFmtId="0" fontId="2" fillId="0" borderId="11" xfId="0" applyFont="1" applyFill="1" applyBorder="1" applyAlignment="1" applyProtection="1"/>
    <xf numFmtId="44" fontId="2" fillId="0" borderId="11" xfId="2" applyFont="1" applyFill="1" applyBorder="1" applyAlignment="1" applyProtection="1">
      <protection locked="0"/>
    </xf>
    <xf numFmtId="44" fontId="2" fillId="0" borderId="11" xfId="2" applyFont="1" applyFill="1" applyBorder="1" applyAlignment="1" applyProtection="1"/>
    <xf numFmtId="0" fontId="2" fillId="0" borderId="11" xfId="0" applyFont="1" applyFill="1" applyBorder="1" applyAlignment="1" applyProtection="1">
      <alignment horizontal="center"/>
    </xf>
    <xf numFmtId="44" fontId="2" fillId="0" borderId="0" xfId="2" applyFont="1" applyFill="1" applyBorder="1" applyAlignment="1" applyProtection="1">
      <protection locked="0"/>
    </xf>
    <xf numFmtId="0" fontId="2" fillId="0" borderId="0" xfId="0" applyFont="1" applyFill="1" applyBorder="1" applyAlignment="1" applyProtection="1"/>
    <xf numFmtId="37" fontId="2" fillId="0" borderId="0" xfId="2" applyNumberFormat="1" applyFont="1" applyFill="1" applyBorder="1" applyProtection="1"/>
    <xf numFmtId="44" fontId="2" fillId="0" borderId="0" xfId="0" applyNumberFormat="1" applyFont="1" applyFill="1" applyBorder="1" applyProtection="1"/>
    <xf numFmtId="44" fontId="2" fillId="0" borderId="0" xfId="2" applyFont="1" applyFill="1" applyBorder="1" applyAlignment="1" applyProtection="1"/>
    <xf numFmtId="0" fontId="2" fillId="2" borderId="12" xfId="0" applyFont="1" applyFill="1" applyBorder="1" applyProtection="1"/>
    <xf numFmtId="0" fontId="2" fillId="2" borderId="13" xfId="0" applyFont="1" applyFill="1" applyBorder="1" applyProtection="1"/>
    <xf numFmtId="0" fontId="2" fillId="2" borderId="13" xfId="0" applyFont="1" applyFill="1" applyBorder="1" applyAlignment="1" applyProtection="1">
      <alignment horizontal="center"/>
    </xf>
    <xf numFmtId="0" fontId="2" fillId="2" borderId="13" xfId="0" applyFont="1" applyFill="1" applyBorder="1" applyAlignment="1" applyProtection="1"/>
    <xf numFmtId="44" fontId="23" fillId="2" borderId="41" xfId="0" applyNumberFormat="1" applyFont="1" applyFill="1" applyBorder="1" applyAlignment="1" applyProtection="1"/>
    <xf numFmtId="0" fontId="2" fillId="0" borderId="0" xfId="0" applyFont="1" applyFill="1" applyBorder="1" applyAlignment="1" applyProtection="1">
      <protection locked="0"/>
    </xf>
    <xf numFmtId="8" fontId="20" fillId="0" borderId="0" xfId="2" applyNumberFormat="1" applyFont="1" applyFill="1" applyBorder="1" applyAlignment="1" applyProtection="1">
      <alignment horizontal="center"/>
    </xf>
    <xf numFmtId="0" fontId="20" fillId="0" borderId="0" xfId="0" applyFont="1" applyFill="1" applyBorder="1" applyAlignment="1" applyProtection="1">
      <alignment horizontal="center"/>
    </xf>
    <xf numFmtId="0" fontId="20" fillId="0" borderId="0" xfId="0" applyFont="1" applyFill="1" applyBorder="1" applyAlignment="1" applyProtection="1"/>
    <xf numFmtId="0" fontId="24" fillId="0" borderId="0" xfId="0" applyFont="1" applyFill="1" applyBorder="1" applyProtection="1"/>
    <xf numFmtId="0" fontId="13" fillId="0" borderId="0" xfId="0" applyFont="1" applyFill="1" applyBorder="1" applyAlignment="1" applyProtection="1">
      <alignment vertical="top"/>
    </xf>
    <xf numFmtId="0" fontId="25" fillId="0" borderId="0" xfId="0" applyFont="1" applyFill="1" applyBorder="1" applyAlignment="1" applyProtection="1"/>
    <xf numFmtId="0" fontId="25" fillId="0" borderId="0" xfId="0" applyFont="1" applyFill="1" applyBorder="1" applyProtection="1"/>
    <xf numFmtId="0" fontId="26" fillId="0" borderId="0" xfId="0" applyFont="1" applyFill="1" applyBorder="1" applyProtection="1"/>
    <xf numFmtId="0" fontId="26" fillId="0" borderId="0" xfId="0" applyFont="1" applyFill="1" applyBorder="1" applyAlignment="1" applyProtection="1"/>
    <xf numFmtId="0" fontId="26" fillId="0" borderId="0" xfId="0" applyFont="1" applyFill="1" applyBorder="1" applyAlignment="1" applyProtection="1">
      <alignment horizontal="center"/>
    </xf>
    <xf numFmtId="8" fontId="26" fillId="0" borderId="0" xfId="0" applyNumberFormat="1" applyFont="1" applyFill="1" applyBorder="1" applyProtection="1"/>
    <xf numFmtId="0" fontId="15" fillId="0" borderId="0" xfId="0" applyFont="1" applyFill="1" applyBorder="1" applyProtection="1"/>
    <xf numFmtId="0" fontId="15" fillId="0" borderId="0" xfId="0" applyFont="1" applyFill="1" applyBorder="1" applyAlignment="1" applyProtection="1"/>
    <xf numFmtId="0" fontId="13" fillId="2" borderId="13" xfId="0" applyFont="1" applyFill="1" applyBorder="1" applyAlignment="1" applyProtection="1"/>
    <xf numFmtId="0" fontId="13" fillId="2" borderId="14" xfId="0" applyFont="1" applyFill="1" applyBorder="1" applyAlignment="1" applyProtection="1"/>
    <xf numFmtId="44" fontId="13" fillId="2" borderId="41" xfId="0" applyNumberFormat="1" applyFont="1" applyFill="1" applyBorder="1" applyProtection="1"/>
    <xf numFmtId="0" fontId="26" fillId="0" borderId="0" xfId="0" applyFont="1" applyProtection="1"/>
    <xf numFmtId="0" fontId="15" fillId="0" borderId="0" xfId="0" applyFont="1" applyProtection="1"/>
    <xf numFmtId="0" fontId="24" fillId="0" borderId="0" xfId="0" applyFont="1" applyAlignment="1" applyProtection="1">
      <alignment vertical="top"/>
    </xf>
    <xf numFmtId="0" fontId="27" fillId="0" borderId="0" xfId="0" applyFont="1" applyAlignment="1" applyProtection="1"/>
    <xf numFmtId="0" fontId="28" fillId="0" borderId="0" xfId="0" applyFont="1" applyAlignment="1" applyProtection="1"/>
    <xf numFmtId="0" fontId="29" fillId="0" borderId="0" xfId="0" applyFont="1" applyAlignment="1" applyProtection="1">
      <alignment horizontal="right"/>
    </xf>
    <xf numFmtId="0" fontId="2" fillId="0" borderId="0" xfId="0" applyFont="1" applyAlignment="1" applyProtection="1">
      <alignment horizontal="right"/>
    </xf>
    <xf numFmtId="0" fontId="31" fillId="0" borderId="0" xfId="0" applyFont="1" applyAlignment="1" applyProtection="1">
      <alignment horizontal="right" vertical="top" wrapText="1"/>
    </xf>
    <xf numFmtId="0" fontId="30" fillId="0" borderId="0" xfId="0" applyFont="1" applyAlignment="1" applyProtection="1">
      <alignment horizontal="right" vertical="top" wrapText="1"/>
    </xf>
    <xf numFmtId="0" fontId="10" fillId="0" borderId="0" xfId="0" applyFont="1" applyAlignment="1" applyProtection="1">
      <alignment horizontal="right" vertical="top" wrapText="1"/>
    </xf>
    <xf numFmtId="0" fontId="30" fillId="0" borderId="0" xfId="0" applyFont="1" applyAlignment="1" applyProtection="1">
      <alignment vertical="top" wrapText="1"/>
    </xf>
    <xf numFmtId="0" fontId="28" fillId="0" borderId="0" xfId="0" applyFont="1" applyAlignment="1" applyProtection="1">
      <alignment horizontal="right" vertical="top"/>
    </xf>
    <xf numFmtId="0" fontId="31" fillId="0" borderId="0" xfId="0" applyFont="1" applyAlignment="1" applyProtection="1">
      <alignment vertical="top"/>
    </xf>
    <xf numFmtId="0" fontId="30" fillId="0" borderId="0" xfId="0" applyFont="1" applyAlignment="1" applyProtection="1">
      <alignment vertical="top"/>
    </xf>
    <xf numFmtId="0" fontId="10" fillId="0" borderId="0" xfId="0" applyFont="1" applyAlignment="1" applyProtection="1">
      <alignment horizontal="right" vertical="top"/>
    </xf>
    <xf numFmtId="0" fontId="15" fillId="0" borderId="0" xfId="0" applyFont="1" applyBorder="1" applyProtection="1"/>
    <xf numFmtId="0" fontId="31" fillId="0" borderId="0" xfId="0" applyFont="1" applyAlignment="1" applyProtection="1">
      <alignment vertical="top" wrapText="1"/>
    </xf>
    <xf numFmtId="0" fontId="24" fillId="0" borderId="0" xfId="0" applyFont="1" applyAlignment="1" applyProtection="1">
      <alignment vertical="top" wrapText="1"/>
    </xf>
    <xf numFmtId="0" fontId="32" fillId="0" borderId="0" xfId="0" applyFont="1" applyProtection="1"/>
    <xf numFmtId="0" fontId="31" fillId="0" borderId="0" xfId="0" applyFont="1" applyAlignment="1" applyProtection="1">
      <alignment horizontal="right" vertical="top"/>
    </xf>
    <xf numFmtId="0" fontId="33" fillId="0" borderId="0" xfId="0" applyFont="1" applyAlignment="1" applyProtection="1">
      <alignment vertical="top"/>
    </xf>
    <xf numFmtId="0" fontId="32" fillId="0" borderId="0" xfId="0" applyFont="1" applyAlignment="1" applyProtection="1">
      <alignment horizontal="right"/>
    </xf>
    <xf numFmtId="0" fontId="28" fillId="0" borderId="7" xfId="0" applyFont="1" applyBorder="1" applyAlignment="1" applyProtection="1"/>
    <xf numFmtId="0" fontId="32" fillId="0" borderId="7" xfId="0" applyFont="1" applyBorder="1" applyAlignment="1" applyProtection="1">
      <alignment horizontal="right"/>
    </xf>
    <xf numFmtId="0" fontId="34" fillId="0" borderId="0" xfId="0" applyFont="1" applyFill="1" applyBorder="1" applyAlignment="1" applyProtection="1">
      <alignment vertical="top"/>
    </xf>
    <xf numFmtId="0" fontId="5" fillId="0" borderId="10" xfId="0" applyFont="1" applyBorder="1" applyProtection="1">
      <protection locked="0"/>
    </xf>
    <xf numFmtId="0" fontId="26" fillId="0" borderId="0" xfId="0" quotePrefix="1" applyFont="1" applyFill="1" applyBorder="1" applyAlignment="1" applyProtection="1">
      <alignment horizontal="center"/>
    </xf>
    <xf numFmtId="44" fontId="26" fillId="3" borderId="24" xfId="2" applyFont="1" applyFill="1" applyBorder="1" applyAlignment="1" applyProtection="1">
      <alignment horizontal="center"/>
      <protection locked="0"/>
    </xf>
    <xf numFmtId="0" fontId="8" fillId="2" borderId="21" xfId="0" applyFont="1" applyFill="1" applyBorder="1" applyAlignment="1" applyProtection="1">
      <alignment horizontal="center"/>
    </xf>
    <xf numFmtId="164" fontId="8" fillId="2" borderId="26" xfId="0" applyNumberFormat="1" applyFont="1" applyFill="1" applyBorder="1" applyAlignment="1" applyProtection="1">
      <alignment horizontal="center"/>
    </xf>
    <xf numFmtId="164" fontId="8" fillId="2" borderId="28" xfId="0" applyNumberFormat="1" applyFont="1" applyFill="1" applyBorder="1" applyAlignment="1" applyProtection="1">
      <alignment horizontal="center"/>
    </xf>
    <xf numFmtId="44" fontId="26" fillId="0" borderId="24" xfId="2" applyFont="1" applyFill="1" applyBorder="1" applyAlignment="1" applyProtection="1">
      <alignment horizontal="center"/>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8" fillId="0" borderId="15" xfId="0" applyFont="1" applyBorder="1" applyAlignment="1" applyProtection="1">
      <alignment horizontal="center"/>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44" fontId="15" fillId="3" borderId="41" xfId="2" applyFont="1" applyFill="1" applyBorder="1" applyAlignment="1" applyProtection="1">
      <alignment horizontal="center"/>
      <protection locked="0"/>
    </xf>
    <xf numFmtId="0" fontId="15" fillId="0" borderId="0" xfId="0" applyNumberFormat="1" applyFont="1" applyFill="1" applyBorder="1" applyProtection="1"/>
    <xf numFmtId="8" fontId="15" fillId="0" borderId="0" xfId="0" applyNumberFormat="1" applyFont="1" applyFill="1" applyBorder="1" applyProtection="1"/>
    <xf numFmtId="0" fontId="15" fillId="0" borderId="0" xfId="0" applyNumberFormat="1" applyFont="1" applyFill="1" applyBorder="1" applyAlignment="1" applyProtection="1">
      <alignment horizontal="center"/>
    </xf>
    <xf numFmtId="164" fontId="13" fillId="0" borderId="0" xfId="0" applyNumberFormat="1" applyFont="1" applyFill="1" applyBorder="1" applyAlignment="1" applyProtection="1">
      <alignment horizontal="center"/>
    </xf>
    <xf numFmtId="0" fontId="13" fillId="0" borderId="0" xfId="0" applyFont="1" applyBorder="1" applyAlignment="1" applyProtection="1">
      <alignment horizontal="center"/>
    </xf>
    <xf numFmtId="0" fontId="15" fillId="0" borderId="0" xfId="0" applyFont="1" applyFill="1" applyBorder="1" applyAlignment="1" applyProtection="1">
      <alignment horizontal="center"/>
    </xf>
    <xf numFmtId="0" fontId="5" fillId="0" borderId="9" xfId="0" applyFont="1" applyBorder="1" applyAlignment="1" applyProtection="1">
      <alignment horizontal="center"/>
    </xf>
    <xf numFmtId="0" fontId="36" fillId="0" borderId="0" xfId="0" applyFont="1" applyFill="1" applyBorder="1" applyAlignment="1" applyProtection="1">
      <alignment horizontal="center"/>
    </xf>
    <xf numFmtId="0" fontId="6" fillId="0" borderId="7" xfId="0" applyFont="1" applyBorder="1" applyAlignment="1" applyProtection="1">
      <alignment horizontal="center"/>
    </xf>
    <xf numFmtId="8" fontId="8" fillId="0" borderId="0" xfId="0" quotePrefix="1" applyNumberFormat="1" applyFont="1" applyProtection="1"/>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36" fillId="0" borderId="0" xfId="0" applyFont="1" applyFill="1" applyBorder="1" applyAlignment="1" applyProtection="1">
      <alignment horizontal="center"/>
    </xf>
    <xf numFmtId="0" fontId="8" fillId="0" borderId="15" xfId="0" applyFont="1" applyBorder="1" applyAlignment="1" applyProtection="1">
      <alignment horizontal="center"/>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0" fontId="32" fillId="0" borderId="7" xfId="0" applyFont="1" applyBorder="1" applyProtection="1"/>
    <xf numFmtId="0" fontId="30" fillId="0" borderId="0" xfId="0" applyFont="1" applyAlignment="1" applyProtection="1">
      <alignment horizontal="right" vertical="top"/>
    </xf>
    <xf numFmtId="0" fontId="20" fillId="3" borderId="24"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40"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left"/>
    </xf>
    <xf numFmtId="0" fontId="20" fillId="0" borderId="0" xfId="0" applyFont="1" applyFill="1" applyBorder="1" applyAlignment="1" applyProtection="1">
      <alignment horizontal="right"/>
    </xf>
    <xf numFmtId="0" fontId="6" fillId="3" borderId="11" xfId="0" applyFont="1" applyFill="1" applyBorder="1" applyAlignment="1" applyProtection="1">
      <alignment horizontal="center"/>
      <protection locked="0"/>
    </xf>
    <xf numFmtId="0" fontId="8" fillId="0" borderId="0" xfId="0" applyFont="1" applyFill="1" applyProtection="1"/>
    <xf numFmtId="0" fontId="15" fillId="0" borderId="0" xfId="0" applyFont="1" applyFill="1" applyBorder="1" applyAlignment="1" applyProtection="1">
      <alignment horizontal="center"/>
      <protection locked="0"/>
    </xf>
    <xf numFmtId="0" fontId="20" fillId="0" borderId="0" xfId="0" applyNumberFormat="1" applyFont="1" applyFill="1" applyBorder="1" applyAlignment="1" applyProtection="1">
      <alignment horizontal="center"/>
      <protection locked="0"/>
    </xf>
    <xf numFmtId="8" fontId="8" fillId="0" borderId="0" xfId="0" applyNumberFormat="1" applyFont="1" applyFill="1" applyProtection="1"/>
    <xf numFmtId="8" fontId="8" fillId="0" borderId="0" xfId="0" applyNumberFormat="1" applyFont="1" applyFill="1" applyAlignment="1" applyProtection="1">
      <alignment horizontal="right"/>
    </xf>
    <xf numFmtId="0" fontId="21" fillId="0" borderId="0" xfId="0" applyFont="1" applyFill="1" applyBorder="1" applyProtection="1"/>
    <xf numFmtId="0" fontId="8" fillId="0" borderId="0" xfId="0" applyFont="1" applyFill="1" applyBorder="1" applyAlignment="1" applyProtection="1">
      <alignment horizontal="center"/>
    </xf>
    <xf numFmtId="0" fontId="41" fillId="0" borderId="0" xfId="0" applyFont="1" applyFill="1" applyBorder="1" applyAlignment="1" applyProtection="1">
      <alignment horizontal="center"/>
    </xf>
    <xf numFmtId="0" fontId="21" fillId="0" borderId="0" xfId="0" applyFont="1" applyFill="1" applyBorder="1" applyAlignment="1" applyProtection="1">
      <alignment horizontal="center"/>
    </xf>
    <xf numFmtId="0" fontId="26" fillId="0" borderId="0" xfId="0" applyFont="1" applyBorder="1" applyProtection="1"/>
    <xf numFmtId="0" fontId="8" fillId="3" borderId="41" xfId="0" applyFont="1" applyFill="1" applyBorder="1" applyAlignment="1" applyProtection="1">
      <alignment horizontal="center"/>
      <protection locked="0"/>
    </xf>
    <xf numFmtId="0" fontId="2" fillId="3" borderId="13" xfId="0" applyFont="1" applyFill="1" applyBorder="1" applyAlignment="1" applyProtection="1">
      <protection locked="0"/>
    </xf>
    <xf numFmtId="0" fontId="2" fillId="3" borderId="14" xfId="0" applyFont="1" applyFill="1" applyBorder="1" applyAlignment="1" applyProtection="1">
      <protection locked="0"/>
    </xf>
    <xf numFmtId="0" fontId="2" fillId="3" borderId="41" xfId="0" applyFont="1" applyFill="1" applyBorder="1" applyAlignment="1" applyProtection="1">
      <alignment horizontal="center"/>
      <protection locked="0"/>
    </xf>
    <xf numFmtId="0" fontId="23" fillId="0" borderId="7" xfId="0" applyFont="1" applyBorder="1" applyAlignment="1" applyProtection="1">
      <alignment horizontal="center"/>
    </xf>
    <xf numFmtId="0" fontId="23" fillId="0" borderId="0" xfId="0" applyFont="1" applyBorder="1" applyAlignment="1" applyProtection="1"/>
    <xf numFmtId="14" fontId="26" fillId="3" borderId="7" xfId="0" applyNumberFormat="1" applyFont="1" applyFill="1" applyBorder="1" applyAlignment="1" applyProtection="1">
      <alignment horizontal="center"/>
      <protection locked="0"/>
    </xf>
    <xf numFmtId="18" fontId="15" fillId="0" borderId="0" xfId="0" applyNumberFormat="1" applyFont="1" applyBorder="1" applyAlignment="1" applyProtection="1">
      <alignment horizontal="center"/>
    </xf>
    <xf numFmtId="18" fontId="26" fillId="3" borderId="7" xfId="0" applyNumberFormat="1" applyFont="1" applyFill="1" applyBorder="1" applyAlignment="1" applyProtection="1">
      <alignment horizontal="center"/>
      <protection locked="0"/>
    </xf>
    <xf numFmtId="14" fontId="23" fillId="0" borderId="0" xfId="0" applyNumberFormat="1" applyFont="1" applyBorder="1" applyAlignment="1" applyProtection="1">
      <alignment horizontal="center"/>
    </xf>
    <xf numFmtId="14" fontId="15" fillId="0" borderId="0" xfId="0" applyNumberFormat="1" applyFont="1" applyBorder="1" applyAlignment="1" applyProtection="1">
      <alignment horizontal="center"/>
    </xf>
    <xf numFmtId="0" fontId="45" fillId="0" borderId="0" xfId="0" applyFont="1" applyAlignment="1" applyProtection="1"/>
    <xf numFmtId="0" fontId="15" fillId="0" borderId="0" xfId="0" applyFont="1" applyAlignment="1" applyProtection="1"/>
    <xf numFmtId="14" fontId="15" fillId="3" borderId="7" xfId="0" applyNumberFormat="1" applyFont="1" applyFill="1" applyBorder="1" applyAlignment="1" applyProtection="1">
      <alignment horizontal="center"/>
      <protection locked="0"/>
    </xf>
    <xf numFmtId="18" fontId="15" fillId="3" borderId="7"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0" fontId="30" fillId="0" borderId="0" xfId="0" applyFont="1" applyAlignment="1" applyProtection="1">
      <alignment horizontal="center" vertical="top"/>
    </xf>
    <xf numFmtId="14" fontId="15" fillId="3" borderId="11" xfId="0" applyNumberFormat="1" applyFont="1" applyFill="1" applyBorder="1" applyAlignment="1" applyProtection="1">
      <alignment horizontal="center"/>
      <protection locked="0"/>
    </xf>
    <xf numFmtId="0" fontId="15" fillId="3" borderId="12" xfId="0" applyFont="1" applyFill="1" applyBorder="1" applyAlignment="1" applyProtection="1">
      <alignment horizontal="center"/>
      <protection locked="0"/>
    </xf>
    <xf numFmtId="0" fontId="15" fillId="3" borderId="14" xfId="0" applyFont="1" applyFill="1" applyBorder="1" applyAlignment="1" applyProtection="1">
      <alignment horizontal="center"/>
      <protection locked="0"/>
    </xf>
    <xf numFmtId="0" fontId="26" fillId="3" borderId="12" xfId="0" applyFont="1" applyFill="1" applyBorder="1" applyAlignment="1" applyProtection="1">
      <alignment horizontal="center"/>
      <protection locked="0"/>
    </xf>
    <xf numFmtId="0" fontId="26" fillId="3" borderId="14" xfId="0" applyFont="1" applyFill="1" applyBorder="1" applyAlignment="1" applyProtection="1">
      <alignment horizontal="center"/>
      <protection locked="0"/>
    </xf>
    <xf numFmtId="8" fontId="26" fillId="0" borderId="0" xfId="0" applyNumberFormat="1" applyFont="1" applyFill="1" applyBorder="1" applyAlignment="1" applyProtection="1">
      <alignment horizontal="center"/>
    </xf>
    <xf numFmtId="0" fontId="20" fillId="3" borderId="7" xfId="0" applyFont="1" applyFill="1" applyBorder="1" applyAlignment="1" applyProtection="1">
      <alignment horizontal="center" wrapText="1"/>
      <protection locked="0"/>
    </xf>
    <xf numFmtId="44" fontId="15" fillId="0" borderId="0" xfId="2" applyFont="1" applyFill="1" applyBorder="1" applyAlignment="1" applyProtection="1">
      <alignment horizontal="center"/>
      <protection locked="0"/>
    </xf>
    <xf numFmtId="44" fontId="15" fillId="0" borderId="0" xfId="2" applyFont="1" applyFill="1" applyBorder="1" applyAlignment="1" applyProtection="1">
      <alignment horizontal="center"/>
    </xf>
    <xf numFmtId="165" fontId="2" fillId="8" borderId="46" xfId="0" applyNumberFormat="1" applyFont="1" applyFill="1" applyBorder="1" applyAlignment="1" applyProtection="1">
      <alignment horizontal="center"/>
      <protection locked="0"/>
    </xf>
    <xf numFmtId="165" fontId="2" fillId="8" borderId="2" xfId="0" applyNumberFormat="1" applyFont="1" applyFill="1" applyBorder="1" applyAlignment="1" applyProtection="1">
      <alignment horizontal="center"/>
      <protection locked="0"/>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8" borderId="47" xfId="0" applyNumberFormat="1" applyFont="1" applyFill="1" applyBorder="1" applyAlignment="1" applyProtection="1">
      <alignment horizontal="center"/>
      <protection locked="0"/>
    </xf>
    <xf numFmtId="0" fontId="6" fillId="2" borderId="12" xfId="0" applyFont="1" applyFill="1" applyBorder="1" applyAlignment="1" applyProtection="1">
      <alignment horizontal="left"/>
    </xf>
    <xf numFmtId="0" fontId="2" fillId="2" borderId="13" xfId="0" applyFont="1" applyFill="1" applyBorder="1" applyAlignment="1"/>
    <xf numFmtId="165" fontId="21" fillId="2" borderId="13"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0" borderId="24" xfId="0" applyFont="1" applyBorder="1" applyAlignment="1" applyProtection="1">
      <alignment horizontal="left"/>
    </xf>
    <xf numFmtId="14" fontId="8" fillId="0" borderId="15" xfId="0" applyNumberFormat="1" applyFont="1" applyBorder="1" applyAlignment="1" applyProtection="1">
      <alignment horizontal="center"/>
    </xf>
    <xf numFmtId="14" fontId="8" fillId="0" borderId="16" xfId="0" applyNumberFormat="1" applyFont="1" applyBorder="1" applyAlignment="1" applyProtection="1">
      <alignment horizontal="center"/>
    </xf>
    <xf numFmtId="166" fontId="8" fillId="0" borderId="15" xfId="0" applyNumberFormat="1" applyFont="1" applyBorder="1" applyAlignment="1" applyProtection="1">
      <alignment horizontal="center"/>
    </xf>
    <xf numFmtId="166" fontId="8" fillId="0" borderId="11" xfId="0" applyNumberFormat="1" applyFont="1" applyBorder="1" applyAlignment="1" applyProtection="1">
      <alignment horizontal="center"/>
    </xf>
    <xf numFmtId="166" fontId="8" fillId="0" borderId="16" xfId="0" applyNumberFormat="1" applyFont="1" applyBorder="1" applyAlignment="1" applyProtection="1">
      <alignment horizontal="center"/>
    </xf>
    <xf numFmtId="0" fontId="2" fillId="0" borderId="42" xfId="0" applyFont="1" applyBorder="1" applyAlignment="1" applyProtection="1">
      <alignment horizontal="left"/>
    </xf>
    <xf numFmtId="14" fontId="8" fillId="0" borderId="43" xfId="0" applyNumberFormat="1" applyFont="1" applyBorder="1" applyAlignment="1" applyProtection="1">
      <alignment horizontal="center"/>
    </xf>
    <xf numFmtId="14" fontId="8" fillId="0" borderId="44" xfId="0" applyNumberFormat="1" applyFont="1" applyBorder="1" applyAlignment="1" applyProtection="1">
      <alignment horizontal="center"/>
    </xf>
    <xf numFmtId="166" fontId="8" fillId="0" borderId="43" xfId="0" applyNumberFormat="1" applyFont="1" applyBorder="1" applyAlignment="1" applyProtection="1">
      <alignment horizontal="center"/>
    </xf>
    <xf numFmtId="166" fontId="8" fillId="0" borderId="36" xfId="0" applyNumberFormat="1" applyFont="1" applyBorder="1" applyAlignment="1" applyProtection="1">
      <alignment horizontal="center"/>
    </xf>
    <xf numFmtId="166" fontId="8" fillId="0" borderId="44" xfId="0" applyNumberFormat="1" applyFont="1" applyBorder="1" applyAlignment="1" applyProtection="1">
      <alignment horizontal="center"/>
    </xf>
    <xf numFmtId="0" fontId="8" fillId="0" borderId="7" xfId="0" applyFont="1" applyBorder="1" applyAlignment="1" applyProtection="1">
      <alignment horizontal="left"/>
    </xf>
    <xf numFmtId="0" fontId="8" fillId="0" borderId="10" xfId="0" applyFont="1" applyBorder="1" applyAlignment="1" applyProtection="1">
      <alignment horizontal="left"/>
    </xf>
    <xf numFmtId="165" fontId="8" fillId="0" borderId="37" xfId="0" applyNumberFormat="1" applyFont="1" applyBorder="1" applyAlignment="1" applyProtection="1">
      <alignment horizontal="center"/>
    </xf>
    <xf numFmtId="165" fontId="8" fillId="0" borderId="38" xfId="0" applyNumberFormat="1" applyFont="1" applyBorder="1" applyAlignment="1" applyProtection="1">
      <alignment horizontal="center"/>
    </xf>
    <xf numFmtId="165" fontId="8" fillId="6" borderId="12" xfId="2" applyNumberFormat="1" applyFont="1" applyFill="1" applyBorder="1" applyAlignment="1" applyProtection="1">
      <alignment horizontal="center"/>
    </xf>
    <xf numFmtId="165" fontId="8" fillId="6" borderId="14" xfId="2" applyNumberFormat="1" applyFont="1" applyFill="1" applyBorder="1" applyAlignment="1" applyProtection="1">
      <alignment horizontal="center"/>
    </xf>
    <xf numFmtId="8" fontId="8" fillId="0" borderId="39" xfId="0" applyNumberFormat="1" applyFont="1" applyFill="1" applyBorder="1" applyAlignment="1" applyProtection="1">
      <alignment horizontal="center"/>
    </xf>
    <xf numFmtId="8" fontId="8" fillId="0" borderId="40" xfId="0" applyNumberFormat="1" applyFont="1" applyFill="1" applyBorder="1" applyAlignment="1" applyProtection="1">
      <alignment horizontal="center"/>
    </xf>
    <xf numFmtId="165" fontId="8" fillId="7" borderId="12" xfId="2" applyNumberFormat="1" applyFont="1" applyFill="1" applyBorder="1" applyAlignment="1" applyProtection="1">
      <alignment horizontal="center"/>
    </xf>
    <xf numFmtId="165" fontId="8" fillId="7" borderId="14" xfId="2" applyNumberFormat="1" applyFont="1" applyFill="1" applyBorder="1" applyAlignment="1" applyProtection="1">
      <alignment horizontal="center"/>
    </xf>
    <xf numFmtId="0" fontId="8" fillId="0" borderId="15" xfId="0" applyFont="1" applyBorder="1" applyAlignment="1" applyProtection="1">
      <alignment horizontal="center"/>
    </xf>
    <xf numFmtId="0" fontId="8" fillId="0" borderId="16" xfId="0" applyFont="1" applyBorder="1" applyAlignment="1" applyProtection="1">
      <alignment horizontal="center"/>
    </xf>
    <xf numFmtId="0" fontId="8" fillId="0" borderId="11" xfId="0" applyFont="1" applyBorder="1" applyAlignment="1" applyProtection="1">
      <alignment horizontal="center"/>
    </xf>
    <xf numFmtId="0" fontId="8" fillId="0" borderId="0" xfId="0" applyFont="1" applyBorder="1" applyAlignment="1" applyProtection="1">
      <alignment horizontal="left"/>
    </xf>
    <xf numFmtId="0" fontId="8" fillId="0" borderId="9" xfId="0" applyFont="1" applyBorder="1" applyAlignment="1" applyProtection="1">
      <alignment horizontal="left"/>
    </xf>
    <xf numFmtId="165" fontId="8" fillId="0" borderId="23" xfId="0" applyNumberFormat="1" applyFont="1" applyBorder="1" applyAlignment="1" applyProtection="1">
      <alignment horizontal="center"/>
    </xf>
    <xf numFmtId="165" fontId="8" fillId="0" borderId="25" xfId="0" applyNumberFormat="1" applyFont="1" applyBorder="1" applyAlignment="1" applyProtection="1">
      <alignment horizontal="center"/>
    </xf>
    <xf numFmtId="0" fontId="19" fillId="7" borderId="12" xfId="0" applyFont="1" applyFill="1" applyBorder="1" applyAlignment="1" applyProtection="1">
      <alignment horizontal="center"/>
    </xf>
    <xf numFmtId="0" fontId="19" fillId="7" borderId="13" xfId="0" applyFont="1" applyFill="1" applyBorder="1" applyAlignment="1" applyProtection="1">
      <alignment horizontal="center"/>
    </xf>
    <xf numFmtId="0" fontId="19" fillId="7" borderId="14" xfId="0" applyFont="1" applyFill="1" applyBorder="1" applyAlignment="1" applyProtection="1">
      <alignment horizontal="center"/>
    </xf>
    <xf numFmtId="0" fontId="8" fillId="0" borderId="30" xfId="0" applyFont="1" applyBorder="1" applyAlignment="1" applyProtection="1">
      <alignment horizontal="center"/>
    </xf>
    <xf numFmtId="0" fontId="8" fillId="0" borderId="21" xfId="0" applyFont="1" applyBorder="1" applyAlignment="1" applyProtection="1">
      <alignment horizontal="center"/>
    </xf>
    <xf numFmtId="8" fontId="8" fillId="0" borderId="17" xfId="0" applyNumberFormat="1" applyFont="1" applyBorder="1" applyAlignment="1" applyProtection="1">
      <alignment horizontal="center"/>
    </xf>
    <xf numFmtId="8" fontId="8" fillId="0" borderId="20" xfId="0" applyNumberFormat="1" applyFont="1" applyBorder="1" applyAlignment="1" applyProtection="1">
      <alignment horizontal="center"/>
    </xf>
    <xf numFmtId="0" fontId="19" fillId="6" borderId="12" xfId="0" applyFont="1" applyFill="1" applyBorder="1" applyAlignment="1" applyProtection="1">
      <alignment horizontal="center"/>
    </xf>
    <xf numFmtId="0" fontId="19" fillId="6" borderId="13" xfId="0" applyFont="1" applyFill="1" applyBorder="1" applyAlignment="1" applyProtection="1">
      <alignment horizontal="center"/>
    </xf>
    <xf numFmtId="0" fontId="19" fillId="6" borderId="14" xfId="0" applyFont="1" applyFill="1" applyBorder="1" applyAlignment="1" applyProtection="1">
      <alignment horizontal="center"/>
    </xf>
    <xf numFmtId="14" fontId="2" fillId="0" borderId="23" xfId="0" applyNumberFormat="1" applyFont="1" applyBorder="1" applyAlignment="1" applyProtection="1">
      <alignment horizontal="center"/>
    </xf>
    <xf numFmtId="14" fontId="2" fillId="0" borderId="24" xfId="0" applyNumberFormat="1" applyFont="1" applyBorder="1" applyAlignment="1" applyProtection="1">
      <alignment horizontal="center"/>
    </xf>
    <xf numFmtId="14" fontId="2" fillId="0" borderId="15" xfId="0" applyNumberFormat="1" applyFont="1" applyBorder="1" applyAlignment="1" applyProtection="1">
      <alignment horizontal="center"/>
    </xf>
    <xf numFmtId="18" fontId="2" fillId="0" borderId="24" xfId="0" applyNumberFormat="1" applyFont="1" applyBorder="1" applyAlignment="1" applyProtection="1">
      <alignment horizontal="center"/>
    </xf>
    <xf numFmtId="0" fontId="2" fillId="0" borderId="24" xfId="0" applyNumberFormat="1" applyFont="1" applyBorder="1" applyAlignment="1" applyProtection="1">
      <alignment horizontal="center"/>
    </xf>
    <xf numFmtId="0" fontId="2" fillId="0" borderId="25" xfId="0" applyNumberFormat="1" applyFont="1" applyBorder="1" applyAlignment="1" applyProtection="1">
      <alignment horizontal="center"/>
    </xf>
    <xf numFmtId="0" fontId="2" fillId="0" borderId="23" xfId="0" applyNumberFormat="1" applyFont="1" applyFill="1" applyBorder="1" applyAlignment="1" applyProtection="1">
      <alignment horizontal="center"/>
    </xf>
    <xf numFmtId="0" fontId="2" fillId="0" borderId="25" xfId="0" applyNumberFormat="1" applyFont="1" applyFill="1" applyBorder="1" applyAlignment="1" applyProtection="1">
      <alignment horizontal="center"/>
    </xf>
    <xf numFmtId="44" fontId="15" fillId="3" borderId="12" xfId="2" applyFont="1" applyFill="1" applyBorder="1" applyAlignment="1" applyProtection="1">
      <alignment horizontal="center"/>
      <protection locked="0"/>
    </xf>
    <xf numFmtId="44" fontId="15" fillId="3" borderId="14" xfId="2" applyFont="1" applyFill="1" applyBorder="1" applyAlignment="1" applyProtection="1">
      <alignment horizontal="center"/>
      <protection locked="0"/>
    </xf>
    <xf numFmtId="0" fontId="8" fillId="0" borderId="0" xfId="0" applyFont="1" applyFill="1" applyBorder="1" applyAlignment="1" applyProtection="1">
      <alignment horizontal="left" vertical="top" wrapText="1"/>
    </xf>
    <xf numFmtId="0" fontId="8" fillId="0" borderId="17" xfId="0" applyFont="1" applyBorder="1" applyAlignment="1" applyProtection="1">
      <alignment horizontal="center"/>
    </xf>
    <xf numFmtId="0" fontId="8" fillId="0" borderId="18" xfId="0" applyFont="1" applyBorder="1" applyAlignment="1" applyProtection="1">
      <alignment horizontal="center"/>
    </xf>
    <xf numFmtId="0" fontId="8" fillId="0" borderId="19" xfId="0" applyFont="1" applyBorder="1" applyAlignment="1" applyProtection="1">
      <alignment horizontal="center"/>
    </xf>
    <xf numFmtId="0" fontId="8" fillId="0" borderId="20" xfId="0" applyFont="1" applyBorder="1" applyAlignment="1" applyProtection="1">
      <alignment horizontal="center"/>
    </xf>
    <xf numFmtId="0" fontId="17" fillId="0" borderId="0" xfId="0" applyFont="1" applyAlignment="1" applyProtection="1">
      <alignment horizontal="left" vertical="top"/>
    </xf>
    <xf numFmtId="0" fontId="29" fillId="3" borderId="7" xfId="0" applyFont="1" applyFill="1" applyBorder="1" applyAlignment="1" applyProtection="1">
      <alignment horizontal="center"/>
      <protection locked="0"/>
    </xf>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 fillId="3" borderId="39" xfId="0" applyFont="1" applyFill="1" applyBorder="1" applyAlignment="1" applyProtection="1">
      <alignment horizontal="center"/>
    </xf>
    <xf numFmtId="0" fontId="3" fillId="3" borderId="49" xfId="0" applyFont="1" applyFill="1" applyBorder="1" applyAlignment="1" applyProtection="1">
      <alignment horizontal="center"/>
    </xf>
    <xf numFmtId="0" fontId="3" fillId="3" borderId="40" xfId="0" applyFont="1" applyFill="1" applyBorder="1" applyAlignment="1" applyProtection="1">
      <alignment horizontal="center"/>
    </xf>
    <xf numFmtId="0" fontId="39" fillId="2" borderId="12" xfId="0" applyFont="1" applyFill="1" applyBorder="1" applyAlignment="1" applyProtection="1">
      <alignment horizontal="center"/>
    </xf>
    <xf numFmtId="0" fontId="39" fillId="2" borderId="13" xfId="0" applyFont="1" applyFill="1" applyBorder="1" applyAlignment="1" applyProtection="1">
      <alignment horizontal="center"/>
    </xf>
    <xf numFmtId="0" fontId="39" fillId="2" borderId="14" xfId="0" applyFont="1" applyFill="1" applyBorder="1" applyAlignment="1" applyProtection="1">
      <alignment horizontal="center"/>
    </xf>
    <xf numFmtId="0" fontId="44" fillId="3" borderId="11" xfId="0" applyFont="1" applyFill="1" applyBorder="1" applyAlignment="1" applyProtection="1">
      <protection locked="0"/>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8" fillId="0" borderId="8" xfId="0" applyFont="1" applyBorder="1" applyAlignment="1" applyProtection="1">
      <alignment horizontal="center"/>
    </xf>
    <xf numFmtId="0" fontId="8" fillId="0" borderId="0" xfId="0" applyFont="1" applyBorder="1" applyAlignment="1" applyProtection="1">
      <alignment horizontal="center"/>
    </xf>
    <xf numFmtId="0" fontId="5" fillId="3" borderId="7" xfId="0" applyNumberFormat="1" applyFont="1" applyFill="1" applyBorder="1" applyAlignment="1" applyProtection="1">
      <alignment horizontal="center"/>
      <protection locked="0"/>
    </xf>
    <xf numFmtId="0" fontId="5" fillId="3" borderId="10" xfId="0" applyNumberFormat="1" applyFont="1" applyFill="1" applyBorder="1" applyAlignment="1" applyProtection="1">
      <alignment horizontal="center"/>
      <protection locked="0"/>
    </xf>
    <xf numFmtId="14" fontId="42" fillId="0" borderId="0" xfId="0" applyNumberFormat="1" applyFont="1" applyBorder="1" applyAlignment="1" applyProtection="1">
      <alignment horizontal="center"/>
    </xf>
    <xf numFmtId="14" fontId="42" fillId="0" borderId="9" xfId="0" applyNumberFormat="1" applyFont="1" applyBorder="1" applyAlignment="1" applyProtection="1">
      <alignment horizontal="center"/>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5" fillId="0" borderId="6" xfId="0" applyFont="1" applyBorder="1" applyAlignment="1" applyProtection="1">
      <alignment horizontal="center"/>
    </xf>
    <xf numFmtId="0" fontId="23" fillId="0" borderId="11" xfId="0" applyFont="1" applyBorder="1" applyAlignment="1" applyProtection="1">
      <alignment horizontal="center"/>
    </xf>
    <xf numFmtId="0" fontId="44" fillId="3" borderId="7" xfId="0" applyFont="1" applyFill="1" applyBorder="1" applyAlignment="1" applyProtection="1">
      <protection locked="0"/>
    </xf>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45" fillId="3" borderId="11" xfId="0" applyFont="1" applyFill="1" applyBorder="1" applyAlignment="1" applyProtection="1">
      <alignment horizontal="left"/>
      <protection locked="0"/>
    </xf>
    <xf numFmtId="0" fontId="10" fillId="4" borderId="12" xfId="0" applyFont="1" applyFill="1" applyBorder="1" applyAlignment="1" applyProtection="1">
      <alignment horizontal="center" wrapText="1"/>
    </xf>
    <xf numFmtId="0" fontId="10" fillId="4" borderId="13" xfId="0" applyFont="1" applyFill="1" applyBorder="1" applyAlignment="1" applyProtection="1">
      <alignment horizontal="center" wrapText="1"/>
    </xf>
    <xf numFmtId="0" fontId="10" fillId="4" borderId="5" xfId="0" applyFont="1" applyFill="1" applyBorder="1" applyAlignment="1" applyProtection="1">
      <alignment horizontal="center" wrapText="1"/>
    </xf>
    <xf numFmtId="0" fontId="10" fillId="4" borderId="14" xfId="0" applyFont="1" applyFill="1" applyBorder="1" applyAlignment="1" applyProtection="1">
      <alignment horizontal="center" wrapText="1"/>
    </xf>
    <xf numFmtId="0" fontId="30" fillId="0" borderId="7" xfId="0" applyFont="1" applyBorder="1" applyAlignment="1" applyProtection="1">
      <alignment horizontal="center" vertical="top" wrapText="1"/>
    </xf>
    <xf numFmtId="0" fontId="15" fillId="0" borderId="7" xfId="0" applyFont="1" applyBorder="1" applyAlignment="1" applyProtection="1">
      <alignment horizontal="center"/>
    </xf>
    <xf numFmtId="0" fontId="2" fillId="0" borderId="7" xfId="0" applyFont="1" applyBorder="1" applyAlignment="1" applyProtection="1">
      <alignment horizontal="center"/>
    </xf>
    <xf numFmtId="0" fontId="15" fillId="3" borderId="11" xfId="0" applyFont="1" applyFill="1" applyBorder="1" applyAlignment="1" applyProtection="1">
      <protection locked="0"/>
    </xf>
    <xf numFmtId="0" fontId="2" fillId="3" borderId="12" xfId="0" applyFont="1" applyFill="1" applyBorder="1" applyAlignment="1" applyProtection="1">
      <alignment horizontal="left"/>
      <protection locked="0"/>
    </xf>
    <xf numFmtId="0" fontId="2" fillId="3" borderId="13" xfId="0" applyFont="1" applyFill="1" applyBorder="1" applyAlignment="1" applyProtection="1">
      <alignment horizontal="left"/>
      <protection locked="0"/>
    </xf>
    <xf numFmtId="0" fontId="2" fillId="3" borderId="14" xfId="0" applyFont="1" applyFill="1" applyBorder="1" applyAlignment="1" applyProtection="1">
      <alignment horizontal="left"/>
      <protection locked="0"/>
    </xf>
    <xf numFmtId="0" fontId="43" fillId="0" borderId="0" xfId="0" applyFont="1" applyAlignment="1" applyProtection="1">
      <alignment horizontal="left" vertical="top"/>
    </xf>
    <xf numFmtId="0" fontId="8" fillId="0" borderId="7" xfId="0" applyFont="1" applyFill="1" applyBorder="1" applyAlignment="1" applyProtection="1">
      <alignment horizontal="left" vertical="top" wrapText="1"/>
    </xf>
    <xf numFmtId="0" fontId="6" fillId="0" borderId="7" xfId="0" applyFont="1" applyBorder="1" applyAlignment="1" applyProtection="1">
      <alignment horizontal="center"/>
    </xf>
    <xf numFmtId="0" fontId="2" fillId="0" borderId="7" xfId="0" applyNumberFormat="1" applyFont="1" applyBorder="1" applyAlignment="1" applyProtection="1">
      <alignment horizontal="center"/>
      <protection locked="0"/>
    </xf>
    <xf numFmtId="0" fontId="2" fillId="0" borderId="10" xfId="0" applyNumberFormat="1" applyFont="1" applyBorder="1" applyAlignment="1" applyProtection="1">
      <alignment horizontal="center"/>
      <protection locked="0"/>
    </xf>
    <xf numFmtId="14" fontId="7" fillId="0" borderId="0" xfId="0" applyNumberFormat="1" applyFont="1" applyBorder="1" applyAlignment="1" applyProtection="1">
      <alignment horizontal="center"/>
    </xf>
    <xf numFmtId="14" fontId="7" fillId="0" borderId="9" xfId="0" applyNumberFormat="1" applyFont="1" applyBorder="1" applyAlignment="1" applyProtection="1">
      <alignment horizontal="center"/>
    </xf>
    <xf numFmtId="0" fontId="15" fillId="3" borderId="7" xfId="0" applyFont="1" applyFill="1" applyBorder="1" applyAlignment="1" applyProtection="1">
      <protection locked="0"/>
    </xf>
    <xf numFmtId="0" fontId="15" fillId="3" borderId="11" xfId="0" applyFont="1" applyFill="1" applyBorder="1" applyAlignment="1" applyProtection="1">
      <alignment horizontal="left"/>
      <protection locked="0"/>
    </xf>
    <xf numFmtId="0" fontId="2" fillId="2" borderId="0" xfId="0" applyFont="1" applyFill="1" applyAlignment="1" applyProtection="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4079" custLinFactNeighborY="-3816"/>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3A0D770-646E-465D-8212-AC5720414E71}" type="doc">
      <dgm:prSet loTypeId="urn:microsoft.com/office/officeart/2009/3/layout/DescendingProcess" loCatId="process" qsTypeId="urn:microsoft.com/office/officeart/2005/8/quickstyle/simple1" qsCatId="simple" csTypeId="urn:microsoft.com/office/officeart/2005/8/colors/accent1_2" csCatId="accent1" phldr="1"/>
      <dgm:spPr/>
      <dgm:t>
        <a:bodyPr/>
        <a:lstStyle/>
        <a:p>
          <a:endParaRPr lang="en-US"/>
        </a:p>
      </dgm:t>
    </dgm:pt>
    <dgm:pt modelId="{F29F4C20-2EE2-4135-AD0A-DFE76A6D9116}">
      <dgm:prSet phldrT="[Text]"/>
      <dgm:spPr/>
      <dgm:t>
        <a:bodyPr/>
        <a:lstStyle/>
        <a:p>
          <a:r>
            <a:rPr lang="en-US"/>
            <a:t>Auto-Fills</a:t>
          </a:r>
        </a:p>
      </dgm:t>
    </dgm:pt>
    <dgm:pt modelId="{E33C84D6-10D3-45BA-B0FB-527F02D106A6}" type="parTrans" cxnId="{8B5A2652-0B1F-45CE-8299-36351FA8487F}">
      <dgm:prSet/>
      <dgm:spPr/>
      <dgm:t>
        <a:bodyPr/>
        <a:lstStyle/>
        <a:p>
          <a:endParaRPr lang="en-US"/>
        </a:p>
      </dgm:t>
    </dgm:pt>
    <dgm:pt modelId="{A93FADCD-AD45-4645-A7FD-B724A31588CE}" type="sibTrans" cxnId="{8B5A2652-0B1F-45CE-8299-36351FA8487F}">
      <dgm:prSet/>
      <dgm:spPr/>
      <dgm:t>
        <a:bodyPr/>
        <a:lstStyle/>
        <a:p>
          <a:endParaRPr lang="en-US"/>
        </a:p>
      </dgm:t>
    </dgm:pt>
    <dgm:pt modelId="{53636A3B-4F99-4538-A0C5-C5045783F3F7}">
      <dgm:prSet phldrT="[Text]"/>
      <dgm:spPr/>
      <dgm:t>
        <a:bodyPr/>
        <a:lstStyle/>
        <a:p>
          <a:r>
            <a:rPr lang="en-US"/>
            <a:t>24 Hour </a:t>
          </a:r>
          <a:br>
            <a:rPr lang="en-US"/>
          </a:br>
          <a:r>
            <a:rPr lang="en-US"/>
            <a:t>Time Periods</a:t>
          </a:r>
        </a:p>
      </dgm:t>
    </dgm:pt>
    <dgm:pt modelId="{02CFC9B4-1BF7-4798-B4D2-DEDCC088EB0E}" type="parTrans" cxnId="{6EC8152E-51E3-4D36-A441-EF21786C038E}">
      <dgm:prSet/>
      <dgm:spPr/>
      <dgm:t>
        <a:bodyPr/>
        <a:lstStyle/>
        <a:p>
          <a:endParaRPr lang="en-US"/>
        </a:p>
      </dgm:t>
    </dgm:pt>
    <dgm:pt modelId="{8B93AC7D-CA38-4B3A-90DB-8B4FA456343D}" type="sibTrans" cxnId="{6EC8152E-51E3-4D36-A441-EF21786C038E}">
      <dgm:prSet/>
      <dgm:spPr/>
      <dgm:t>
        <a:bodyPr/>
        <a:lstStyle/>
        <a:p>
          <a:endParaRPr lang="en-US"/>
        </a:p>
      </dgm:t>
    </dgm:pt>
    <dgm:pt modelId="{EC5C77F3-12C3-4D0D-92FF-59C405A16536}" type="pres">
      <dgm:prSet presAssocID="{53A0D770-646E-465D-8212-AC5720414E71}" presName="Name0" presStyleCnt="0">
        <dgm:presLayoutVars>
          <dgm:chMax val="7"/>
          <dgm:chPref val="5"/>
        </dgm:presLayoutVars>
      </dgm:prSet>
      <dgm:spPr/>
    </dgm:pt>
    <dgm:pt modelId="{5BF793E1-8A2E-4897-807C-5CB0F6C3D472}" type="pres">
      <dgm:prSet presAssocID="{53A0D770-646E-465D-8212-AC5720414E71}" presName="arrowNode" presStyleLbl="node1" presStyleIdx="0" presStyleCnt="1" custAng="6841949" custScaleX="95902" custScaleY="100000" custLinFactNeighborX="10320" custLinFactNeighborY="7285"/>
      <dgm:spPr/>
    </dgm:pt>
    <dgm:pt modelId="{5B95C13F-9E9C-4B3F-8938-54CA016C0D26}" type="pres">
      <dgm:prSet presAssocID="{F29F4C20-2EE2-4135-AD0A-DFE76A6D9116}" presName="txNode1" presStyleLbl="revTx" presStyleIdx="0" presStyleCnt="2" custLinFactX="4367" custLinFactY="64203" custLinFactNeighborX="100000" custLinFactNeighborY="100000">
        <dgm:presLayoutVars>
          <dgm:bulletEnabled val="1"/>
        </dgm:presLayoutVars>
      </dgm:prSet>
      <dgm:spPr/>
    </dgm:pt>
    <dgm:pt modelId="{EB5F2D48-5A90-4AE2-8BE8-D94B7542BDE1}" type="pres">
      <dgm:prSet presAssocID="{53636A3B-4F99-4538-A0C5-C5045783F3F7}" presName="txNode2" presStyleLbl="revTx" presStyleIdx="1" presStyleCnt="2" custLinFactY="-100000" custLinFactNeighborX="-38612" custLinFactNeighborY="-132115">
        <dgm:presLayoutVars>
          <dgm:bulletEnabled val="1"/>
        </dgm:presLayoutVars>
      </dgm:prSet>
      <dgm:spPr/>
    </dgm:pt>
  </dgm:ptLst>
  <dgm:cxnLst>
    <dgm:cxn modelId="{1320BE22-215C-439A-8DF3-AF3475C7C854}" type="presOf" srcId="{F29F4C20-2EE2-4135-AD0A-DFE76A6D9116}" destId="{5B95C13F-9E9C-4B3F-8938-54CA016C0D26}" srcOrd="0" destOrd="0" presId="urn:microsoft.com/office/officeart/2009/3/layout/DescendingProcess"/>
    <dgm:cxn modelId="{6EC8152E-51E3-4D36-A441-EF21786C038E}" srcId="{53A0D770-646E-465D-8212-AC5720414E71}" destId="{53636A3B-4F99-4538-A0C5-C5045783F3F7}" srcOrd="1" destOrd="0" parTransId="{02CFC9B4-1BF7-4798-B4D2-DEDCC088EB0E}" sibTransId="{8B93AC7D-CA38-4B3A-90DB-8B4FA456343D}"/>
    <dgm:cxn modelId="{8B5A2652-0B1F-45CE-8299-36351FA8487F}" srcId="{53A0D770-646E-465D-8212-AC5720414E71}" destId="{F29F4C20-2EE2-4135-AD0A-DFE76A6D9116}" srcOrd="0" destOrd="0" parTransId="{E33C84D6-10D3-45BA-B0FB-527F02D106A6}" sibTransId="{A93FADCD-AD45-4645-A7FD-B724A31588CE}"/>
    <dgm:cxn modelId="{B92135B3-CE2A-4440-80DA-33FDF1AA0376}" type="presOf" srcId="{53A0D770-646E-465D-8212-AC5720414E71}" destId="{EC5C77F3-12C3-4D0D-92FF-59C405A16536}" srcOrd="0" destOrd="0" presId="urn:microsoft.com/office/officeart/2009/3/layout/DescendingProcess"/>
    <dgm:cxn modelId="{48FEDBEE-DCD7-4FAD-A0F6-635E5909AB42}" type="presOf" srcId="{53636A3B-4F99-4538-A0C5-C5045783F3F7}" destId="{EB5F2D48-5A90-4AE2-8BE8-D94B7542BDE1}" srcOrd="0" destOrd="0" presId="urn:microsoft.com/office/officeart/2009/3/layout/DescendingProcess"/>
    <dgm:cxn modelId="{3CEF12AD-B92B-43FC-B18A-69C46B03D1F7}" type="presParOf" srcId="{EC5C77F3-12C3-4D0D-92FF-59C405A16536}" destId="{5BF793E1-8A2E-4897-807C-5CB0F6C3D472}" srcOrd="0" destOrd="0" presId="urn:microsoft.com/office/officeart/2009/3/layout/DescendingProcess"/>
    <dgm:cxn modelId="{F933BC7A-3FF5-4251-843C-8203B1E3AEF8}" type="presParOf" srcId="{EC5C77F3-12C3-4D0D-92FF-59C405A16536}" destId="{5B95C13F-9E9C-4B3F-8938-54CA016C0D26}" srcOrd="1" destOrd="0" presId="urn:microsoft.com/office/officeart/2009/3/layout/DescendingProcess"/>
    <dgm:cxn modelId="{CAB40F8E-4A39-45FA-8E22-65BF39DB85E6}" type="presParOf" srcId="{EC5C77F3-12C3-4D0D-92FF-59C405A16536}" destId="{EB5F2D48-5A90-4AE2-8BE8-D94B7542BDE1}" srcOrd="2" destOrd="0" presId="urn:microsoft.com/office/officeart/2009/3/layout/DescendingProces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custLinFactY="49313" custLinFactNeighborX="-509" custLinFactNeighborY="100000">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20417" custLinFactNeighborY="80218"/>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937039"/>
          <a:ext cx="4572000" cy="1745550"/>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68796" y="1440037"/>
          <a:ext cx="3746003" cy="87277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68796" y="1440037"/>
        <a:ext cx="3746003" cy="87277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F793E1-8A2E-4897-807C-5CB0F6C3D472}">
      <dsp:nvSpPr>
        <dsp:cNvPr id="0" name=""/>
        <dsp:cNvSpPr/>
      </dsp:nvSpPr>
      <dsp:spPr>
        <a:xfrm rot="11238323">
          <a:off x="930908" y="1009778"/>
          <a:ext cx="3033442" cy="1952699"/>
        </a:xfrm>
        <a:prstGeom prst="swooshArrow">
          <a:avLst>
            <a:gd name="adj1" fmla="val 16310"/>
            <a:gd name="adj2" fmla="val 3137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B95C13F-9E9C-4B3F-8938-54CA016C0D26}">
      <dsp:nvSpPr>
        <dsp:cNvPr id="0" name=""/>
        <dsp:cNvSpPr/>
      </dsp:nvSpPr>
      <dsp:spPr>
        <a:xfrm>
          <a:off x="1928027" y="910893"/>
          <a:ext cx="1411109" cy="55473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b" anchorCtr="0">
          <a:noAutofit/>
        </a:bodyPr>
        <a:lstStyle/>
        <a:p>
          <a:pPr marL="0" lvl="0" indent="0" algn="ctr" defTabSz="800100">
            <a:lnSpc>
              <a:spcPct val="90000"/>
            </a:lnSpc>
            <a:spcBef>
              <a:spcPct val="0"/>
            </a:spcBef>
            <a:spcAft>
              <a:spcPct val="35000"/>
            </a:spcAft>
            <a:buNone/>
          </a:pPr>
          <a:r>
            <a:rPr lang="en-US" sz="1800" kern="1200"/>
            <a:t>Auto-Fills</a:t>
          </a:r>
        </a:p>
      </dsp:txBody>
      <dsp:txXfrm>
        <a:off x="1928027" y="910893"/>
        <a:ext cx="1411109" cy="554736"/>
      </dsp:txXfrm>
    </dsp:sp>
    <dsp:sp modelId="{EB5F2D48-5A90-4AE2-8BE8-D94B7542BDE1}">
      <dsp:nvSpPr>
        <dsp:cNvPr id="0" name=""/>
        <dsp:cNvSpPr/>
      </dsp:nvSpPr>
      <dsp:spPr>
        <a:xfrm>
          <a:off x="1625905" y="1624738"/>
          <a:ext cx="1906905" cy="55473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t" anchorCtr="0">
          <a:noAutofit/>
        </a:bodyPr>
        <a:lstStyle/>
        <a:p>
          <a:pPr marL="0" lvl="0" indent="0" algn="ctr" defTabSz="800100">
            <a:lnSpc>
              <a:spcPct val="90000"/>
            </a:lnSpc>
            <a:spcBef>
              <a:spcPct val="0"/>
            </a:spcBef>
            <a:spcAft>
              <a:spcPct val="35000"/>
            </a:spcAft>
            <a:buNone/>
          </a:pPr>
          <a:r>
            <a:rPr lang="en-US" sz="1800" kern="1200"/>
            <a:t>24 Hour </a:t>
          </a:r>
          <a:br>
            <a:rPr lang="en-US" sz="1800" kern="1200"/>
          </a:br>
          <a:r>
            <a:rPr lang="en-US" sz="1800" kern="1200"/>
            <a:t>Time Periods</a:t>
          </a:r>
        </a:p>
      </dsp:txBody>
      <dsp:txXfrm>
        <a:off x="1625905" y="1624738"/>
        <a:ext cx="1906905" cy="55473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1927658"/>
          <a:ext cx="4566805" cy="1743796"/>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49331" y="2265686"/>
          <a:ext cx="3741747" cy="8718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49331" y="2265686"/>
        <a:ext cx="3741747" cy="871898"/>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9/3/layout/DescendingProcess">
  <dgm:title val=""/>
  <dgm:desc val=""/>
  <dgm:catLst>
    <dgm:cat type="process" pri="235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clrData>
  <dgm:layoutNode name="Name0">
    <dgm:varLst>
      <dgm:chMax val="7"/>
      <dgm:chPref val="5"/>
    </dgm:varLst>
    <dgm:alg type="composite">
      <dgm:param type="ar" val="1.1"/>
    </dgm:alg>
    <dgm:shape xmlns:r="http://schemas.openxmlformats.org/officeDocument/2006/relationships" r:blip="">
      <dgm:adjLst/>
    </dgm:shape>
    <dgm:choose name="Name1">
      <dgm:if name="Name2" axis="ch" ptType="node" func="cnt" op="equ" val="1">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Lst>
      </dgm:if>
      <dgm:if name="Name3" axis="ch" ptType="node" func="cnt" op="equ" val="2">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
          <dgm:constr type="b" for="ch" forName="txNode2" refType="h"/>
          <dgm:constr type="r" for="ch" forName="txNode2" refType="w"/>
          <dgm:constr type="h" for="ch" forName="txNode2" refType="h" fact="0.16"/>
        </dgm:constrLst>
      </dgm:if>
      <dgm:if name="Name4" axis="ch" ptType="node" func="cnt" op="equ" val="3">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6"/>
          <dgm:constr type="ctrY" for="ch" forName="txNode2" refType="h" fact="0.3992"/>
          <dgm:constr type="r" for="ch" forName="txNode2" refType="w"/>
          <dgm:constr type="h" for="ch" forName="txNode2" refType="h" fact="0.16"/>
          <dgm:constr type="l" for="ch" forName="txNode3" refType="w" fact="0.5"/>
          <dgm:constr type="b" for="ch" forName="txNode3" refType="h"/>
          <dgm:constr type="r" for="ch" forName="txNode3" refType="w"/>
          <dgm:constr type="h" for="ch" forName="txNode3" refType="h" fact="0.16"/>
          <dgm:constr type="ctrX" for="ch" forName="dotNode2" refType="w" fact="0.4782"/>
          <dgm:constr type="ctrY" for="ch" forName="dotNode2" refType="h" fact="0.3992"/>
          <dgm:constr type="h" for="ch" forName="dotNode2" refType="h" fact="0.0218"/>
          <dgm:constr type="w" for="ch" forName="dotNode2" refType="h" refFor="ch" refForName="dotNode2"/>
        </dgm:constrLst>
      </dgm:if>
      <dgm:if name="Name5" axis="ch" ptType="node" func="cnt" op="equ" val="4">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9"/>
          <dgm:constr type="ctrY" for="ch" forName="txNode2" refType="h" fact="0.3153"/>
          <dgm:constr type="r" for="ch" forName="txNode2" refType="w"/>
          <dgm:constr type="h" for="ch" forName="txNode2" refType="h" fact="0.16"/>
          <dgm:constr type="l" for="ch" forName="txNode3" refType="w" fact="0"/>
          <dgm:constr type="ctrY" for="ch" forName="txNode3" refType="h" fact="0.5004"/>
          <dgm:constr type="r" for="ch" forName="txNode3" refType="w" fact="0.5"/>
          <dgm:constr type="h" for="ch" forName="txNode3" refType="h" fact="0.16"/>
          <dgm:constr type="l" for="ch" forName="txNode4" refType="w" fact="0.5"/>
          <dgm:constr type="b" for="ch" forName="txNode4" refType="h"/>
          <dgm:constr type="r" for="ch" forName="txNode4" refType="w"/>
          <dgm:constr type="h" for="ch" forName="txNode4" refType="h" fact="0.16"/>
          <dgm:constr type="ctrX" for="ch" forName="dotNode2" refType="w" fact="0.39"/>
          <dgm:constr type="ctrY" for="ch" forName="dotNode2" refType="h" fact="0.3153"/>
          <dgm:constr type="h" for="ch" forName="dotNode2" refType="h" fact="0.0218"/>
          <dgm:constr type="w" for="ch" forName="dotNode2" refType="h" refFor="ch" refForName="dotNode2"/>
          <dgm:constr type="ctrX" for="ch" forName="dotNode3" refType="w" fact="0.5626"/>
          <dgm:constr type="ctrY" for="ch" forName="dotNode3" refType="h" fact="0.5004"/>
          <dgm:constr type="h" for="ch" forName="dotNode3" refType="h" fact="0.0218"/>
          <dgm:constr type="w" for="ch" forName="dotNode3" refType="h" refFor="ch" refForName="dotNode3"/>
        </dgm:constrLst>
      </dgm:if>
      <dgm:if name="Name6" axis="ch" ptType="node" func="cnt" op="equ" val="5">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6"/>
          <dgm:constr type="ctrY" for="ch" forName="txNode2" refType="h" fact="0.2885"/>
          <dgm:constr type="r" for="ch" forName="txNode2" refType="w"/>
          <dgm:constr type="h" for="ch" forName="txNode2" refType="h" fact="0.16"/>
          <dgm:constr type="l" for="ch" forName="txNode3" refType="w" fact="0"/>
          <dgm:constr type="ctrY" for="ch" forName="txNode3" refType="h" fact="0.4089"/>
          <dgm:constr type="r" for="ch" forName="txNode3" refType="w" fact="0.43"/>
          <dgm:constr type="h" for="ch" forName="txNode3" refType="h" fact="0.16"/>
          <dgm:constr type="l" for="ch" forName="txNode4" refType="w" fact="0.67"/>
          <dgm:constr type="ctrY" for="ch" forName="txNode4" refType="h" fact="0.5497"/>
          <dgm:constr type="r" for="ch" forName="txNode4" refType="w"/>
          <dgm:constr type="h" for="ch" forName="txNode4" refType="h" fact="0.16"/>
          <dgm:constr type="l" for="ch" forName="txNode5" refType="w" fact="0.5"/>
          <dgm:constr type="b" for="ch" forName="txNode5" refType="h"/>
          <dgm:constr type="r" for="ch" forName="txNode5" refType="w"/>
          <dgm:constr type="h" for="ch" forName="txNode5" refType="h" fact="0.16"/>
          <dgm:constr type="ctrX" for="ch" forName="dotNode2" refType="w" fact="0.3565"/>
          <dgm:constr type="ctrY" for="ch" forName="dotNode2" refType="h" fact="0.2885"/>
          <dgm:constr type="h" for="ch" forName="dotNode2" refType="h" fact="0.0218"/>
          <dgm:constr type="w" for="ch" forName="dotNode2" refType="h" refFor="ch" refForName="dotNode2"/>
          <dgm:constr type="ctrX" for="ch" forName="dotNode3" refType="w" fact="0.4922"/>
          <dgm:constr type="ctrY" for="ch" forName="dotNode3" refType="h" fact="0.4089"/>
          <dgm:constr type="h" for="ch" forName="dotNode3" refType="h" fact="0.0218"/>
          <dgm:constr type="w" for="ch" forName="dotNode3" refType="h" refFor="ch" refForName="dotNode3"/>
          <dgm:constr type="ctrX" for="ch" forName="dotNode4" refType="w" fact="0.5939"/>
          <dgm:constr type="ctrY" for="ch" forName="dotNode4" refType="h" fact="0.5497"/>
          <dgm:constr type="h" for="ch" forName="dotNode4" refType="h" fact="0.0218"/>
          <dgm:constr type="w" for="ch" forName="dotNode4" refType="h" refFor="ch" refForName="dotNode4"/>
        </dgm:constrLst>
      </dgm:if>
      <dgm:if name="Name7" axis="ch" ptType="node" func="cnt" op="equ" val="6">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5"/>
          <dgm:constr type="ctrY" for="ch" forName="txNode2" refType="h" fact="0.2693"/>
          <dgm:constr type="r" for="ch" forName="txNode2" refType="w"/>
          <dgm:constr type="h" for="ch" forName="txNode2" refType="h" fact="0.16"/>
          <dgm:constr type="l" for="ch" forName="txNode3" refType="w" fact="0"/>
          <dgm:constr type="ctrY" for="ch" forName="txNode3" refType="h" fact="0.3638"/>
          <dgm:constr type="r" for="ch" forName="txNode3" refType="w" fact="0.37"/>
          <dgm:constr type="h" for="ch" forName="txNode3" refType="h" fact="0.16"/>
          <dgm:constr type="l" for="ch" forName="txNode4" refType="w" fact="0.63"/>
          <dgm:constr type="ctrY" for="ch" forName="txNode4" refType="h" fact="0.4744"/>
          <dgm:constr type="r" for="ch" forName="txNode4" refType="w"/>
          <dgm:constr type="h" for="ch" forName="txNode4" refType="h" fact="0.16"/>
          <dgm:constr type="l" for="ch" forName="txNode5" refType="w" fact="0"/>
          <dgm:constr type="ctrY" for="ch" forName="txNode5" refType="h" fact="0.5961"/>
          <dgm:constr type="r" for="ch" forName="txNode5" refType="w" fact="0.55"/>
          <dgm:constr type="h" for="ch" forName="txNode5" refType="h" fact="0.16"/>
          <dgm:constr type="l" for="ch" forName="txNode6" refType="w" fact="0.5"/>
          <dgm:constr type="b" for="ch" forName="txNode6" refType="h"/>
          <dgm:constr type="r" for="ch" forName="txNode6" refType="w"/>
          <dgm:constr type="h" for="ch" forName="txNode6"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419"/>
          <dgm:constr type="ctrY" for="ch" forName="dotNode3" refType="h" fact="0.3638"/>
          <dgm:constr type="h" for="ch" forName="dotNode3" refType="h" fact="0.0218"/>
          <dgm:constr type="w" for="ch" forName="dotNode3" refType="h" refFor="ch" refForName="dotNode3"/>
          <dgm:constr type="ctrX" for="ch" forName="dotNode4" refType="w" fact="0.5425"/>
          <dgm:constr type="ctrY" for="ch" forName="dotNode4" refType="h" fact="0.4744"/>
          <dgm:constr type="h" for="ch" forName="dotNode4" refType="h" fact="0.0218"/>
          <dgm:constr type="w" for="ch" forName="dotNode4" refType="h" refFor="ch" refForName="dotNode4"/>
          <dgm:constr type="ctrX" for="ch" forName="dotNode5" refType="w" fact="0.6153"/>
          <dgm:constr type="ctrY" for="ch" forName="dotNode5" refType="h" fact="0.5961"/>
          <dgm:constr type="h" for="ch" forName="dotNode5" refType="h" fact="0.0218"/>
          <dgm:constr type="w" for="ch" forName="dotNode5" refType="h" refFor="ch" refForName="dotNode5"/>
        </dgm:constrLst>
      </dgm:if>
      <dgm:else name="Name8">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4"/>
          <dgm:constr type="ctrY" for="ch" forName="txNode2" refType="h" fact="0.2693"/>
          <dgm:constr type="r" for="ch" forName="txNode2" refType="w"/>
          <dgm:constr type="h" for="ch" forName="txNode2" refType="h" fact="0.16"/>
          <dgm:constr type="l" for="ch" forName="txNode3" refType="w" fact="0"/>
          <dgm:constr type="ctrY" for="ch" forName="txNode3" refType="h" fact="0.3424"/>
          <dgm:constr type="r" for="ch" forName="txNode3" refType="w" fact="0.33"/>
          <dgm:constr type="h" for="ch" forName="txNode3" refType="h" fact="0.16"/>
          <dgm:constr type="l" for="ch" forName="txNode4" refType="w" fact="0.61"/>
          <dgm:constr type="ctrY" for="ch" forName="txNode4" refType="h" fact="0.4276"/>
          <dgm:constr type="r" for="ch" forName="txNode4" refType="w"/>
          <dgm:constr type="h" for="ch" forName="txNode4" refType="h" fact="0.16"/>
          <dgm:constr type="l" for="ch" forName="txNode5" refType="w" fact="0"/>
          <dgm:constr type="ctrY" for="ch" forName="txNode5" refType="h" fact="0.5218"/>
          <dgm:constr type="r" for="ch" forName="txNode5" refType="w" fact="0.5"/>
          <dgm:constr type="h" for="ch" forName="txNode5" refType="h" fact="0.16"/>
          <dgm:constr type="l" for="ch" forName="txNode6" refType="w" fact="0.71"/>
          <dgm:constr type="ctrY" for="ch" forName="txNode6" refType="h" fact="0.6179"/>
          <dgm:constr type="r" for="ch" forName="txNode6" refType="w"/>
          <dgm:constr type="h" for="ch" forName="txNode6" refType="h" fact="0.16"/>
          <dgm:constr type="l" for="ch" forName="txNode7" refType="w" fact="0.5"/>
          <dgm:constr type="b" for="ch" forName="txNode7" refType="h"/>
          <dgm:constr type="r" for="ch" forName="txNode7" refType="w"/>
          <dgm:constr type="h" for="ch" forName="txNode7"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25"/>
          <dgm:constr type="ctrY" for="ch" forName="dotNode3" refType="h" fact="0.3424"/>
          <dgm:constr type="h" for="ch" forName="dotNode3" refType="h" fact="0.0218"/>
          <dgm:constr type="w" for="ch" forName="dotNode3" refType="h" refFor="ch" refForName="dotNode3"/>
          <dgm:constr type="ctrX" for="ch" forName="dotNode4" refType="w" fact="0.505"/>
          <dgm:constr type="ctrY" for="ch" forName="dotNode4" refType="h" fact="0.4276"/>
          <dgm:constr type="h" for="ch" forName="dotNode4" refType="h" fact="0.0218"/>
          <dgm:constr type="w" for="ch" forName="dotNode4" refType="h" refFor="ch" refForName="dotNode4"/>
          <dgm:constr type="ctrX" for="ch" forName="dotNode5" refType="w" fact="0.5742"/>
          <dgm:constr type="ctrY" for="ch" forName="dotNode5" refType="h" fact="0.5218"/>
          <dgm:constr type="h" for="ch" forName="dotNode5" refType="h" fact="0.0218"/>
          <dgm:constr type="w" for="ch" forName="dotNode5" refType="h" refFor="ch" refForName="dotNode5"/>
          <dgm:constr type="ctrX" for="ch" forName="dotNode6" refType="w" fact="0.63"/>
          <dgm:constr type="ctrY" for="ch" forName="dotNode6" refType="h" fact="0.6179"/>
          <dgm:constr type="h" for="ch" forName="dotNode6" refType="h" fact="0.0218"/>
          <dgm:constr type="w" for="ch" forName="dotNode6" refType="h" refFor="ch" refForName="dotNode6"/>
        </dgm:constrLst>
      </dgm:else>
    </dgm:choose>
    <dgm:forEach name="Name9" axis="self" ptType="parTrans">
      <dgm:forEach name="Name10" axis="self" ptType="sibTrans" st="2">
        <dgm:forEach name="dotRepeat" axis="self">
          <dgm:layoutNode name="dotRepeatNode" styleLbl="fgShp">
            <dgm:alg type="sp"/>
            <dgm:shape xmlns:r="http://schemas.openxmlformats.org/officeDocument/2006/relationships" type="ellipse" r:blip="">
              <dgm:adjLst/>
            </dgm:shape>
            <dgm:presOf axis="self"/>
          </dgm:layoutNode>
        </dgm:forEach>
      </dgm:forEach>
    </dgm:forEach>
    <dgm:choose name="Name11">
      <dgm:if name="Name12" axis="ch" ptType="node" func="cnt" op="gte" val="1">
        <dgm:layoutNode name="arrowNode" styleLbl="node1">
          <dgm:alg type="sp"/>
          <dgm:shape xmlns:r="http://schemas.openxmlformats.org/officeDocument/2006/relationships" rot="73.2729" type="swooshArrow" r:blip="">
            <dgm:adjLst>
              <dgm:adj idx="1" val="0.1631"/>
              <dgm:adj idx="2" val="0.3137"/>
            </dgm:adjLst>
          </dgm:shape>
          <dgm:presOf/>
        </dgm:layoutNode>
      </dgm:if>
      <dgm:else name="Name13"/>
    </dgm:choose>
    <dgm:forEach name="Name14" axis="ch" ptType="node" cnt="1">
      <dgm:layoutNode name="txNode1" styleLbl="revTx">
        <dgm:varLst>
          <dgm:bulletEnabled val="1"/>
        </dgm:varLst>
        <dgm:alg type="tx">
          <dgm:param type="txAnchorVert" val="b"/>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15" axis="ch" ptType="node" st="2" cnt="1">
      <dgm:layoutNode name="txNode2" styleLbl="revTx">
        <dgm:varLst>
          <dgm:bulletEnabled val="1"/>
        </dgm:varLst>
        <dgm:choose name="Name16">
          <dgm:if name="Name17" axis="self" ptType="node" func="revPos" op="equ" val="1">
            <dgm:alg type="tx">
              <dgm:param type="txAnchorVert" val="t"/>
            </dgm:alg>
          </dgm:if>
          <dgm:if name="Name18" axis="self" ptType="node" func="posOdd" op="equ" val="1">
            <dgm:alg type="tx">
              <dgm:param type="parTxLTRAlign" val="r"/>
              <dgm:param type="parTxRTLAlign" val="r"/>
            </dgm:alg>
          </dgm:if>
          <dgm:else name="Name1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0">
        <dgm:if name="Name21" axis="par ch" ptType="all node" func="cnt" op="neq" val="2">
          <dgm:forEach name="Name22" axis="follow" ptType="sibTrans" cnt="1">
            <dgm:layoutNode name="dotNode2">
              <dgm:alg type="sp"/>
              <dgm:shape xmlns:r="http://schemas.openxmlformats.org/officeDocument/2006/relationships" r:blip="">
                <dgm:adjLst/>
              </dgm:shape>
              <dgm:presOf/>
              <dgm:forEach name="Name23" ref="dotRepeat"/>
            </dgm:layoutNode>
          </dgm:forEach>
        </dgm:if>
        <dgm:else name="Name24"/>
      </dgm:choose>
    </dgm:forEach>
    <dgm:forEach name="Name25" axis="ch" ptType="node" st="3" cnt="1">
      <dgm:layoutNode name="txNode3" styleLbl="revTx">
        <dgm:varLst>
          <dgm:bulletEnabled val="1"/>
        </dgm:varLst>
        <dgm:choose name="Name26">
          <dgm:if name="Name27" axis="self" ptType="node" func="revPos" op="equ" val="1">
            <dgm:alg type="tx">
              <dgm:param type="txAnchorVert" val="t"/>
            </dgm:alg>
          </dgm:if>
          <dgm:if name="Name28" axis="self" ptType="node" func="posOdd" op="equ" val="1">
            <dgm:alg type="tx">
              <dgm:param type="parTxLTRAlign" val="r"/>
              <dgm:param type="parTxRTLAlign" val="r"/>
            </dgm:alg>
          </dgm:if>
          <dgm:else name="Name2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30">
        <dgm:if name="Name31" axis="par ch" ptType="all node" func="cnt" op="neq" val="3">
          <dgm:forEach name="Name32" axis="follow" ptType="sibTrans" cnt="1">
            <dgm:layoutNode name="dotNode3">
              <dgm:alg type="sp"/>
              <dgm:shape xmlns:r="http://schemas.openxmlformats.org/officeDocument/2006/relationships" r:blip="">
                <dgm:adjLst/>
              </dgm:shape>
              <dgm:presOf/>
              <dgm:forEach name="Name33" ref="dotRepeat"/>
            </dgm:layoutNode>
          </dgm:forEach>
        </dgm:if>
        <dgm:else name="Name34"/>
      </dgm:choose>
    </dgm:forEach>
    <dgm:forEach name="Name35" axis="ch" ptType="node" st="4" cnt="1">
      <dgm:layoutNode name="txNode4" styleLbl="revTx">
        <dgm:varLst>
          <dgm:bulletEnabled val="1"/>
        </dgm:varLst>
        <dgm:choose name="Name36">
          <dgm:if name="Name37" axis="self" ptType="node" func="revPos" op="equ" val="1">
            <dgm:alg type="tx">
              <dgm:param type="txAnchorVert" val="t"/>
            </dgm:alg>
          </dgm:if>
          <dgm:if name="Name38" axis="self" ptType="node" func="posOdd" op="equ" val="1">
            <dgm:alg type="tx">
              <dgm:param type="parTxLTRAlign" val="r"/>
              <dgm:param type="parTxRTLAlign" val="r"/>
            </dgm:alg>
          </dgm:if>
          <dgm:else name="Name3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40">
        <dgm:if name="Name41" axis="par ch" ptType="all node" func="cnt" op="neq" val="4">
          <dgm:forEach name="Name42" axis="follow" ptType="sibTrans" cnt="1">
            <dgm:layoutNode name="dotNode4">
              <dgm:alg type="sp"/>
              <dgm:shape xmlns:r="http://schemas.openxmlformats.org/officeDocument/2006/relationships" r:blip="">
                <dgm:adjLst/>
              </dgm:shape>
              <dgm:presOf/>
              <dgm:forEach name="Name43" ref="dotRepeat"/>
            </dgm:layoutNode>
          </dgm:forEach>
        </dgm:if>
        <dgm:else name="Name44"/>
      </dgm:choose>
    </dgm:forEach>
    <dgm:forEach name="Name45" axis="ch" ptType="node" st="5" cnt="1">
      <dgm:layoutNode name="txNode5" styleLbl="revTx">
        <dgm:varLst>
          <dgm:bulletEnabled val="1"/>
        </dgm:varLst>
        <dgm:choose name="Name46">
          <dgm:if name="Name47" axis="self" ptType="node" func="revPos" op="equ" val="1">
            <dgm:alg type="tx">
              <dgm:param type="txAnchorVert" val="t"/>
            </dgm:alg>
          </dgm:if>
          <dgm:if name="Name48" axis="self" ptType="node" func="posOdd" op="equ" val="1">
            <dgm:alg type="tx">
              <dgm:param type="parTxLTRAlign" val="r"/>
              <dgm:param type="parTxRTLAlign" val="r"/>
            </dgm:alg>
          </dgm:if>
          <dgm:else name="Name4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50">
        <dgm:if name="Name51" axis="par ch" ptType="all node" func="cnt" op="neq" val="5">
          <dgm:forEach name="Name52" axis="follow" ptType="sibTrans" cnt="1">
            <dgm:layoutNode name="dotNode5">
              <dgm:alg type="sp"/>
              <dgm:shape xmlns:r="http://schemas.openxmlformats.org/officeDocument/2006/relationships" r:blip="">
                <dgm:adjLst/>
              </dgm:shape>
              <dgm:presOf/>
              <dgm:forEach name="Name53" ref="dotRepeat"/>
            </dgm:layoutNode>
          </dgm:forEach>
        </dgm:if>
        <dgm:else name="Name54"/>
      </dgm:choose>
    </dgm:forEach>
    <dgm:forEach name="Name55" axis="ch" ptType="node" st="6" cnt="1">
      <dgm:layoutNode name="txNode6" styleLbl="revTx">
        <dgm:varLst>
          <dgm:bulletEnabled val="1"/>
        </dgm:varLst>
        <dgm:choose name="Name56">
          <dgm:if name="Name57" axis="self" ptType="node" func="revPos" op="equ" val="1">
            <dgm:alg type="tx">
              <dgm:param type="txAnchorVert" val="t"/>
            </dgm:alg>
          </dgm:if>
          <dgm:if name="Name58" axis="self" ptType="node" func="posOdd" op="equ" val="1">
            <dgm:alg type="tx">
              <dgm:param type="parTxLTRAlign" val="r"/>
              <dgm:param type="parTxRTLAlign" val="r"/>
            </dgm:alg>
          </dgm:if>
          <dgm:else name="Name5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60">
        <dgm:if name="Name61" axis="par ch" ptType="all node" func="cnt" op="neq" val="6">
          <dgm:forEach name="Name62" axis="follow" ptType="sibTrans" cnt="1">
            <dgm:layoutNode name="dotNode6">
              <dgm:alg type="sp"/>
              <dgm:shape xmlns:r="http://schemas.openxmlformats.org/officeDocument/2006/relationships" r:blip="">
                <dgm:adjLst/>
              </dgm:shape>
              <dgm:presOf/>
              <dgm:forEach name="Name63" ref="dotRepeat"/>
            </dgm:layoutNode>
          </dgm:forEach>
        </dgm:if>
        <dgm:else name="Name64"/>
      </dgm:choose>
    </dgm:forEach>
    <dgm:forEach name="Name65" axis="ch" ptType="node" st="7" cnt="1">
      <dgm:layoutNode name="txNode7" styleLbl="revTx">
        <dgm:varLst>
          <dgm:bulletEnabled val="1"/>
        </dgm:varLst>
        <dgm:alg type="tx">
          <dgm:param type="txAnchorVert" val="t"/>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image" Target="../media/image1.png"/><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3.xml"/><Relationship Id="rId2" Type="http://schemas.openxmlformats.org/officeDocument/2006/relationships/diagramData" Target="../diagrams/data3.xml"/><Relationship Id="rId1" Type="http://schemas.openxmlformats.org/officeDocument/2006/relationships/image" Target="../media/image2.png"/><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s>
</file>

<file path=xl/drawings/drawing1.xml><?xml version="1.0" encoding="utf-8"?>
<xdr:wsDr xmlns:xdr="http://schemas.openxmlformats.org/drawingml/2006/spreadsheetDrawing" xmlns:a="http://schemas.openxmlformats.org/drawingml/2006/main">
  <xdr:twoCellAnchor>
    <xdr:from>
      <xdr:col>22</xdr:col>
      <xdr:colOff>381000</xdr:colOff>
      <xdr:row>5</xdr:row>
      <xdr:rowOff>95250</xdr:rowOff>
    </xdr:from>
    <xdr:to>
      <xdr:col>28</xdr:col>
      <xdr:colOff>38100</xdr:colOff>
      <xdr:row>27</xdr:row>
      <xdr:rowOff>114300</xdr:rowOff>
    </xdr:to>
    <xdr:graphicFrame macro="">
      <xdr:nvGraphicFramePr>
        <xdr:cNvPr id="2" name="Diagram 1">
          <a:extLst>
            <a:ext uri="{FF2B5EF4-FFF2-40B4-BE49-F238E27FC236}">
              <a16:creationId xmlns:a16="http://schemas.microsoft.com/office/drawing/2014/main" id="{A33733A2-CD5D-4B49-A1CE-217F492705E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20</xdr:col>
      <xdr:colOff>876300</xdr:colOff>
      <xdr:row>15</xdr:row>
      <xdr:rowOff>28575</xdr:rowOff>
    </xdr:from>
    <xdr:to>
      <xdr:col>26</xdr:col>
      <xdr:colOff>790575</xdr:colOff>
      <xdr:row>36</xdr:row>
      <xdr:rowOff>19050</xdr:rowOff>
    </xdr:to>
    <xdr:graphicFrame macro="">
      <xdr:nvGraphicFramePr>
        <xdr:cNvPr id="3" name="Diagram 2">
          <a:extLst>
            <a:ext uri="{FF2B5EF4-FFF2-40B4-BE49-F238E27FC236}">
              <a16:creationId xmlns:a16="http://schemas.microsoft.com/office/drawing/2014/main" id="{3C239373-7531-41D1-95F1-242BFE6ED9E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23</xdr:col>
      <xdr:colOff>131318</xdr:colOff>
      <xdr:row>21</xdr:row>
      <xdr:rowOff>135834</xdr:rowOff>
    </xdr:from>
    <xdr:to>
      <xdr:col>25</xdr:col>
      <xdr:colOff>742535</xdr:colOff>
      <xdr:row>57</xdr:row>
      <xdr:rowOff>28222</xdr:rowOff>
    </xdr:to>
    <xdr:sp macro="" textlink="">
      <xdr:nvSpPr>
        <xdr:cNvPr id="4" name="Shape 3">
          <a:extLst>
            <a:ext uri="{FF2B5EF4-FFF2-40B4-BE49-F238E27FC236}">
              <a16:creationId xmlns:a16="http://schemas.microsoft.com/office/drawing/2014/main" id="{0D1C21DB-391C-4620-8523-9D8A72B97951}"/>
            </a:ext>
          </a:extLst>
        </xdr:cNvPr>
        <xdr:cNvSpPr/>
      </xdr:nvSpPr>
      <xdr:spPr>
        <a:xfrm rot="11238323">
          <a:off x="10380218" y="38696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23</xdr:col>
      <xdr:colOff>171450</xdr:colOff>
      <xdr:row>32</xdr:row>
      <xdr:rowOff>171450</xdr:rowOff>
    </xdr:from>
    <xdr:to>
      <xdr:col>27</xdr:col>
      <xdr:colOff>109331</xdr:colOff>
      <xdr:row>53</xdr:row>
      <xdr:rowOff>136166</xdr:rowOff>
    </xdr:to>
    <xdr:grpSp>
      <xdr:nvGrpSpPr>
        <xdr:cNvPr id="5" name="Group 4">
          <a:extLst>
            <a:ext uri="{FF2B5EF4-FFF2-40B4-BE49-F238E27FC236}">
              <a16:creationId xmlns:a16="http://schemas.microsoft.com/office/drawing/2014/main" id="{8D5E3E43-0E23-4FE6-BB61-DB426CD18482}"/>
            </a:ext>
          </a:extLst>
        </xdr:cNvPr>
        <xdr:cNvGrpSpPr/>
      </xdr:nvGrpSpPr>
      <xdr:grpSpPr>
        <a:xfrm>
          <a:off x="10525685" y="6177803"/>
          <a:ext cx="3209999" cy="1656804"/>
          <a:chOff x="1306366" y="-17259"/>
          <a:chExt cx="3217527" cy="1673776"/>
        </a:xfrm>
      </xdr:grpSpPr>
      <xdr:sp macro="" textlink="">
        <xdr:nvSpPr>
          <xdr:cNvPr id="6" name="Rectangle 5">
            <a:extLst>
              <a:ext uri="{FF2B5EF4-FFF2-40B4-BE49-F238E27FC236}">
                <a16:creationId xmlns:a16="http://schemas.microsoft.com/office/drawing/2014/main" id="{EF2F01A4-6B3D-40EC-8CD8-A9CE6E922720}"/>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2601979-E8E6-40F3-BEEE-0410C500CC6B}"/>
              </a:ext>
            </a:extLst>
          </xdr:cNvPr>
          <xdr:cNvSpPr txBox="1"/>
        </xdr:nvSpPr>
        <xdr:spPr>
          <a:xfrm>
            <a:off x="1306366" y="-17259"/>
            <a:ext cx="1749287" cy="508883"/>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Partial day</a:t>
            </a:r>
            <a:br>
              <a:rPr lang="en-US" sz="1600" kern="1200"/>
            </a:br>
            <a:r>
              <a:rPr lang="en-US" sz="1600" kern="1200"/>
              <a:t>Time Periods</a:t>
            </a:r>
          </a:p>
        </xdr:txBody>
      </xdr:sp>
    </xdr:grpSp>
    <xdr:clientData/>
  </xdr:twoCellAnchor>
  <xdr:twoCellAnchor>
    <xdr:from>
      <xdr:col>22</xdr:col>
      <xdr:colOff>571499</xdr:colOff>
      <xdr:row>70</xdr:row>
      <xdr:rowOff>0</xdr:rowOff>
    </xdr:from>
    <xdr:to>
      <xdr:col>28</xdr:col>
      <xdr:colOff>628649</xdr:colOff>
      <xdr:row>80</xdr:row>
      <xdr:rowOff>57149</xdr:rowOff>
    </xdr:to>
    <xdr:sp macro="" textlink="">
      <xdr:nvSpPr>
        <xdr:cNvPr id="8" name="Arrow: Right 7">
          <a:extLst>
            <a:ext uri="{FF2B5EF4-FFF2-40B4-BE49-F238E27FC236}">
              <a16:creationId xmlns:a16="http://schemas.microsoft.com/office/drawing/2014/main" id="{E0F5A302-947D-4160-AB1E-593FBD08328A}"/>
            </a:ext>
          </a:extLst>
        </xdr:cNvPr>
        <xdr:cNvSpPr/>
      </xdr:nvSpPr>
      <xdr:spPr>
        <a:xfrm rot="10800000">
          <a:off x="10001249" y="9791700"/>
          <a:ext cx="4972050" cy="0"/>
        </a:xfrm>
        <a:prstGeom prst="rightArrow">
          <a:avLst/>
        </a:prstGeom>
        <a:solidFill>
          <a:srgbClr val="FF000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endParaRPr lang="en-US"/>
        </a:p>
      </xdr:txBody>
    </xdr:sp>
    <xdr:clientData/>
  </xdr:twoCellAnchor>
  <xdr:twoCellAnchor editAs="oneCell">
    <xdr:from>
      <xdr:col>0</xdr:col>
      <xdr:colOff>171450</xdr:colOff>
      <xdr:row>0</xdr:row>
      <xdr:rowOff>38100</xdr:rowOff>
    </xdr:from>
    <xdr:to>
      <xdr:col>3</xdr:col>
      <xdr:colOff>567690</xdr:colOff>
      <xdr:row>4</xdr:row>
      <xdr:rowOff>0</xdr:rowOff>
    </xdr:to>
    <xdr:pic>
      <xdr:nvPicPr>
        <xdr:cNvPr id="10" name="Picture 9" descr="BEAR.png">
          <a:extLst>
            <a:ext uri="{FF2B5EF4-FFF2-40B4-BE49-F238E27FC236}">
              <a16:creationId xmlns:a16="http://schemas.microsoft.com/office/drawing/2014/main" id="{A0981E8E-80ED-46C1-9004-D8FE1D2AE260}"/>
            </a:ext>
          </a:extLst>
        </xdr:cNvPr>
        <xdr:cNvPicPr/>
      </xdr:nvPicPr>
      <xdr:blipFill>
        <a:blip xmlns:r="http://schemas.openxmlformats.org/officeDocument/2006/relationships" r:embed="rId1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71550" cy="1200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131318</xdr:colOff>
      <xdr:row>23</xdr:row>
      <xdr:rowOff>135834</xdr:rowOff>
    </xdr:from>
    <xdr:to>
      <xdr:col>25</xdr:col>
      <xdr:colOff>742535</xdr:colOff>
      <xdr:row>59</xdr:row>
      <xdr:rowOff>28222</xdr:rowOff>
    </xdr:to>
    <xdr:sp macro="" textlink="">
      <xdr:nvSpPr>
        <xdr:cNvPr id="4" name="Shape 3">
          <a:extLst>
            <a:ext uri="{FF2B5EF4-FFF2-40B4-BE49-F238E27FC236}">
              <a16:creationId xmlns:a16="http://schemas.microsoft.com/office/drawing/2014/main" id="{6F942554-D329-4348-B4FA-AD827EA4A1E1}"/>
            </a:ext>
          </a:extLst>
        </xdr:cNvPr>
        <xdr:cNvSpPr/>
      </xdr:nvSpPr>
      <xdr:spPr>
        <a:xfrm rot="11238323">
          <a:off x="10380218" y="36410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22</xdr:col>
      <xdr:colOff>200025</xdr:colOff>
      <xdr:row>27</xdr:row>
      <xdr:rowOff>190499</xdr:rowOff>
    </xdr:from>
    <xdr:to>
      <xdr:col>27</xdr:col>
      <xdr:colOff>109331</xdr:colOff>
      <xdr:row>55</xdr:row>
      <xdr:rowOff>136166</xdr:rowOff>
    </xdr:to>
    <xdr:grpSp>
      <xdr:nvGrpSpPr>
        <xdr:cNvPr id="5" name="Group 4">
          <a:extLst>
            <a:ext uri="{FF2B5EF4-FFF2-40B4-BE49-F238E27FC236}">
              <a16:creationId xmlns:a16="http://schemas.microsoft.com/office/drawing/2014/main" id="{654D80AA-5FB1-4245-90F2-12825D0F3082}"/>
            </a:ext>
          </a:extLst>
        </xdr:cNvPr>
        <xdr:cNvGrpSpPr/>
      </xdr:nvGrpSpPr>
      <xdr:grpSpPr>
        <a:xfrm>
          <a:off x="9993966" y="5221940"/>
          <a:ext cx="3999453" cy="1301579"/>
          <a:chOff x="515042" y="-1498978"/>
          <a:chExt cx="4008851" cy="3155495"/>
        </a:xfrm>
      </xdr:grpSpPr>
      <xdr:sp macro="" textlink="">
        <xdr:nvSpPr>
          <xdr:cNvPr id="6" name="Rectangle 5">
            <a:extLst>
              <a:ext uri="{FF2B5EF4-FFF2-40B4-BE49-F238E27FC236}">
                <a16:creationId xmlns:a16="http://schemas.microsoft.com/office/drawing/2014/main" id="{0E48FF47-6443-4A2D-8EB6-3A471829D5DE}"/>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E7B8BB0-EEA8-4951-BFC7-4FB65A065215}"/>
              </a:ext>
            </a:extLst>
          </xdr:cNvPr>
          <xdr:cNvSpPr txBox="1"/>
        </xdr:nvSpPr>
        <xdr:spPr>
          <a:xfrm>
            <a:off x="515042" y="-1498978"/>
            <a:ext cx="1554046" cy="578796"/>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Automatically fills</a:t>
            </a:r>
            <a:r>
              <a:rPr lang="en-US" sz="1600" kern="1200" baseline="0"/>
              <a:t> in </a:t>
            </a:r>
            <a:r>
              <a:rPr lang="en-US" sz="1600" kern="1200"/>
              <a:t>partial day</a:t>
            </a:r>
            <a:br>
              <a:rPr lang="en-US" sz="1600" kern="1200"/>
            </a:br>
            <a:r>
              <a:rPr lang="en-US" sz="1600" kern="1200"/>
              <a:t>Time Periods</a:t>
            </a:r>
          </a:p>
        </xdr:txBody>
      </xdr:sp>
    </xdr:grpSp>
    <xdr:clientData/>
  </xdr:twoCellAnchor>
  <xdr:twoCellAnchor editAs="oneCell">
    <xdr:from>
      <xdr:col>0</xdr:col>
      <xdr:colOff>171450</xdr:colOff>
      <xdr:row>0</xdr:row>
      <xdr:rowOff>38100</xdr:rowOff>
    </xdr:from>
    <xdr:to>
      <xdr:col>3</xdr:col>
      <xdr:colOff>537210</xdr:colOff>
      <xdr:row>3</xdr:row>
      <xdr:rowOff>219075</xdr:rowOff>
    </xdr:to>
    <xdr:pic>
      <xdr:nvPicPr>
        <xdr:cNvPr id="9" name="Picture 8" descr="BEAR.png">
          <a:extLst>
            <a:ext uri="{FF2B5EF4-FFF2-40B4-BE49-F238E27FC236}">
              <a16:creationId xmlns:a16="http://schemas.microsoft.com/office/drawing/2014/main" id="{6F87C9E5-A6A0-47AA-8081-329ADCAAFE47}"/>
            </a:ext>
          </a:extLst>
        </xdr:cNvPr>
        <xdr:cNvPicPr/>
      </xdr:nvPicPr>
      <xdr:blipFill>
        <a:blip xmlns:r="http://schemas.openxmlformats.org/officeDocument/2006/relationships" r:embed="rId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62025" cy="1114425"/>
        </a:xfrm>
        <a:prstGeom prst="rect">
          <a:avLst/>
        </a:prstGeom>
      </xdr:spPr>
    </xdr:pic>
    <xdr:clientData/>
  </xdr:twoCellAnchor>
  <xdr:twoCellAnchor>
    <xdr:from>
      <xdr:col>22</xdr:col>
      <xdr:colOff>177511</xdr:colOff>
      <xdr:row>0</xdr:row>
      <xdr:rowOff>279688</xdr:rowOff>
    </xdr:from>
    <xdr:to>
      <xdr:col>27</xdr:col>
      <xdr:colOff>648566</xdr:colOff>
      <xdr:row>21</xdr:row>
      <xdr:rowOff>17318</xdr:rowOff>
    </xdr:to>
    <xdr:graphicFrame macro="">
      <xdr:nvGraphicFramePr>
        <xdr:cNvPr id="8" name="Diagram 7">
          <a:extLst>
            <a:ext uri="{FF2B5EF4-FFF2-40B4-BE49-F238E27FC236}">
              <a16:creationId xmlns:a16="http://schemas.microsoft.com/office/drawing/2014/main" id="{39BA04B0-4A97-4691-B25A-76D2FA4E7E6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DD16-B41D-4E2B-8142-F5A6BBB7A354}">
  <sheetPr>
    <pageSetUpPr fitToPage="1"/>
  </sheetPr>
  <dimension ref="A1:AK120"/>
  <sheetViews>
    <sheetView tabSelected="1" topLeftCell="A26" zoomScale="85" zoomScaleNormal="85" workbookViewId="0">
      <selection activeCell="U63" sqref="U63"/>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2" style="1" customWidth="1"/>
    <col min="7" max="7" width="3.5703125" style="1" customWidth="1"/>
    <col min="8" max="8" width="10.5703125" style="1" customWidth="1"/>
    <col min="9" max="9" width="3.5703125" style="1" customWidth="1"/>
    <col min="10" max="10" width="10.7109375" style="1" customWidth="1"/>
    <col min="11" max="11" width="0.85546875" style="1" customWidth="1"/>
    <col min="12" max="12" width="4.28515625" style="1" customWidth="1"/>
    <col min="13" max="13" width="10.5703125"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1.140625" style="1" customWidth="1"/>
    <col min="21" max="21" width="13.85546875" style="1" customWidth="1"/>
    <col min="22" max="22" width="9.140625" style="1"/>
    <col min="23" max="29" width="12.28515625" style="1" customWidth="1"/>
    <col min="30" max="30" width="30.85546875" style="1" customWidth="1"/>
    <col min="31" max="32" width="12.28515625" style="1" customWidth="1"/>
    <col min="33" max="33" width="36.7109375" style="1" customWidth="1"/>
    <col min="34" max="34" width="9.28515625" style="1" customWidth="1"/>
    <col min="35" max="35" width="9.28515625" style="1" bestFit="1" customWidth="1"/>
    <col min="36" max="36" width="9.85546875" style="1" bestFit="1" customWidth="1"/>
    <col min="37" max="38" width="10.5703125" style="1" bestFit="1" customWidth="1"/>
    <col min="39" max="39" width="9.7109375" style="1" bestFit="1" customWidth="1"/>
    <col min="40" max="40" width="9.140625" style="1"/>
    <col min="41" max="41" width="10.5703125" style="1" bestFit="1" customWidth="1"/>
    <col min="42" max="42" width="11.5703125" style="1" bestFit="1" customWidth="1"/>
    <col min="43" max="16384" width="9.140625" style="1"/>
  </cols>
  <sheetData>
    <row r="1" spans="1:37" ht="25.5" x14ac:dyDescent="0.35">
      <c r="A1" s="325" t="s">
        <v>92</v>
      </c>
      <c r="B1" s="325"/>
      <c r="C1" s="325"/>
      <c r="D1" s="325"/>
      <c r="E1" s="325"/>
      <c r="F1" s="325"/>
      <c r="G1" s="325"/>
      <c r="H1" s="325"/>
      <c r="I1" s="325"/>
      <c r="J1" s="325"/>
      <c r="K1" s="325"/>
      <c r="L1" s="325"/>
      <c r="M1" s="325"/>
      <c r="N1" s="325"/>
      <c r="O1" s="325"/>
      <c r="P1" s="325"/>
      <c r="Q1" s="325"/>
      <c r="R1" s="325"/>
      <c r="S1" s="325"/>
      <c r="T1" s="325"/>
      <c r="U1" s="325"/>
    </row>
    <row r="2" spans="1:37" ht="25.5" x14ac:dyDescent="0.35">
      <c r="A2" s="326" t="s">
        <v>130</v>
      </c>
      <c r="B2" s="326"/>
      <c r="C2" s="326"/>
      <c r="D2" s="326"/>
      <c r="E2" s="326"/>
      <c r="F2" s="326"/>
      <c r="G2" s="326"/>
      <c r="H2" s="326"/>
      <c r="I2" s="326"/>
      <c r="J2" s="326"/>
      <c r="K2" s="326"/>
      <c r="L2" s="326"/>
      <c r="M2" s="326"/>
      <c r="N2" s="326"/>
      <c r="O2" s="326"/>
      <c r="P2" s="326"/>
      <c r="Q2" s="326"/>
      <c r="R2" s="326"/>
      <c r="S2" s="326"/>
      <c r="T2" s="326"/>
      <c r="U2" s="326"/>
    </row>
    <row r="3" spans="1:37" ht="23.25" x14ac:dyDescent="0.35">
      <c r="A3" s="327" t="s">
        <v>90</v>
      </c>
      <c r="B3" s="327"/>
      <c r="C3" s="327"/>
      <c r="D3" s="327"/>
      <c r="E3" s="327"/>
      <c r="F3" s="327"/>
      <c r="G3" s="327"/>
      <c r="H3" s="327"/>
      <c r="I3" s="327"/>
      <c r="J3" s="327"/>
      <c r="K3" s="327"/>
      <c r="L3" s="327"/>
      <c r="M3" s="327"/>
      <c r="N3" s="327"/>
      <c r="O3" s="327"/>
      <c r="P3" s="327"/>
      <c r="Q3" s="327"/>
      <c r="R3" s="327"/>
      <c r="S3" s="327"/>
      <c r="T3" s="327"/>
      <c r="U3" s="327"/>
      <c r="W3" s="2"/>
    </row>
    <row r="4" spans="1:37" ht="23.25" x14ac:dyDescent="0.35">
      <c r="A4" s="327" t="s">
        <v>91</v>
      </c>
      <c r="B4" s="327"/>
      <c r="C4" s="327"/>
      <c r="D4" s="327"/>
      <c r="E4" s="327"/>
      <c r="F4" s="327"/>
      <c r="G4" s="327"/>
      <c r="H4" s="327"/>
      <c r="I4" s="327"/>
      <c r="J4" s="327"/>
      <c r="K4" s="327"/>
      <c r="L4" s="327"/>
      <c r="M4" s="327"/>
      <c r="N4" s="327"/>
      <c r="O4" s="327"/>
      <c r="P4" s="327"/>
      <c r="Q4" s="327"/>
      <c r="R4" s="327"/>
      <c r="S4" s="327"/>
      <c r="T4" s="327"/>
      <c r="U4" s="327"/>
      <c r="W4" s="2"/>
    </row>
    <row r="5" spans="1:37" ht="6.75" customHeight="1" thickBot="1" x14ac:dyDescent="0.4">
      <c r="A5" s="201"/>
      <c r="B5" s="201"/>
      <c r="C5" s="201"/>
      <c r="D5" s="201"/>
      <c r="E5" s="201"/>
      <c r="F5" s="201"/>
      <c r="G5" s="201"/>
      <c r="H5" s="201"/>
      <c r="I5" s="201"/>
      <c r="J5" s="201"/>
      <c r="K5" s="201"/>
      <c r="L5" s="201"/>
      <c r="M5" s="201"/>
      <c r="N5" s="201"/>
      <c r="O5" s="201"/>
      <c r="P5" s="201"/>
      <c r="Q5" s="201"/>
      <c r="R5" s="201"/>
      <c r="S5" s="201"/>
      <c r="T5" s="201"/>
      <c r="U5" s="201"/>
      <c r="W5" s="2"/>
    </row>
    <row r="6" spans="1:37" s="3" customFormat="1" ht="15" thickBot="1" x14ac:dyDescent="0.25">
      <c r="A6" s="328" t="s">
        <v>0</v>
      </c>
      <c r="B6" s="329"/>
      <c r="C6" s="329"/>
      <c r="D6" s="329"/>
      <c r="E6" s="329"/>
      <c r="F6" s="329"/>
      <c r="G6" s="329"/>
      <c r="H6" s="329"/>
      <c r="I6" s="329"/>
      <c r="J6" s="329"/>
      <c r="K6" s="329"/>
      <c r="L6" s="329"/>
      <c r="M6" s="329"/>
      <c r="N6" s="329"/>
      <c r="O6" s="329"/>
      <c r="P6" s="329"/>
      <c r="Q6" s="329"/>
      <c r="R6" s="329"/>
      <c r="S6" s="329"/>
      <c r="T6" s="329"/>
      <c r="U6" s="330"/>
      <c r="W6" s="4"/>
    </row>
    <row r="7" spans="1:37" s="3" customFormat="1" ht="19.5" thickBot="1" x14ac:dyDescent="0.35">
      <c r="A7" s="331" t="s">
        <v>93</v>
      </c>
      <c r="B7" s="332"/>
      <c r="C7" s="332"/>
      <c r="D7" s="332"/>
      <c r="E7" s="332"/>
      <c r="F7" s="332"/>
      <c r="G7" s="332"/>
      <c r="H7" s="332"/>
      <c r="I7" s="332"/>
      <c r="J7" s="332"/>
      <c r="K7" s="332"/>
      <c r="L7" s="332"/>
      <c r="M7" s="332"/>
      <c r="N7" s="332"/>
      <c r="O7" s="332"/>
      <c r="P7" s="332"/>
      <c r="Q7" s="332"/>
      <c r="R7" s="332"/>
      <c r="S7" s="332"/>
      <c r="T7" s="332"/>
      <c r="U7" s="333"/>
      <c r="W7" s="4"/>
    </row>
    <row r="8" spans="1:37" s="3" customFormat="1" x14ac:dyDescent="0.2">
      <c r="A8" s="5"/>
      <c r="B8" s="5"/>
      <c r="C8" s="5"/>
      <c r="D8" s="5"/>
      <c r="E8" s="5"/>
      <c r="F8" s="5"/>
      <c r="G8" s="5"/>
      <c r="H8" s="5"/>
      <c r="I8" s="5"/>
      <c r="J8" s="5"/>
      <c r="K8" s="5"/>
      <c r="L8" s="5"/>
      <c r="M8" s="5"/>
      <c r="N8" s="5"/>
      <c r="O8" s="5"/>
      <c r="P8" s="5"/>
      <c r="Q8" s="5"/>
      <c r="R8" s="5"/>
      <c r="S8" s="5"/>
      <c r="T8" s="5"/>
      <c r="U8" s="5"/>
      <c r="W8" s="4"/>
    </row>
    <row r="9" spans="1:37" ht="6.6" customHeight="1" thickBot="1" x14ac:dyDescent="0.25"/>
    <row r="10" spans="1:37" s="8" customFormat="1" ht="18.75" x14ac:dyDescent="0.3">
      <c r="A10" s="7" t="s">
        <v>1</v>
      </c>
      <c r="B10" s="7" t="s">
        <v>2</v>
      </c>
      <c r="C10" s="7"/>
      <c r="F10" s="347"/>
      <c r="G10" s="347"/>
      <c r="H10" s="347"/>
      <c r="I10" s="347"/>
      <c r="J10" s="347"/>
      <c r="K10" s="347"/>
      <c r="L10" s="347"/>
      <c r="M10" s="347"/>
      <c r="N10" s="9"/>
      <c r="O10" s="9"/>
      <c r="P10" s="10"/>
      <c r="Q10" s="348" t="s">
        <v>3</v>
      </c>
      <c r="R10" s="349"/>
      <c r="S10" s="349"/>
      <c r="T10" s="349"/>
      <c r="U10" s="350"/>
      <c r="AG10" s="11" t="s">
        <v>4</v>
      </c>
      <c r="AH10" s="8" t="b">
        <f>ISBLANK(M17)</f>
        <v>1</v>
      </c>
      <c r="AI10" s="8" t="b">
        <f>ISNUMBER(M17)</f>
        <v>0</v>
      </c>
      <c r="AJ10" s="8" t="b">
        <f>AND(M17&gt;=0,M17&lt;1)</f>
        <v>1</v>
      </c>
      <c r="AK10" s="12" t="str">
        <f>IF(AH10,"",IF(AI10,IF(AJ10,"","Check Time"),"Incorect format"))</f>
        <v/>
      </c>
    </row>
    <row r="11" spans="1:37" s="8" customFormat="1" ht="18.75" x14ac:dyDescent="0.3">
      <c r="A11" s="7"/>
      <c r="B11" s="7" t="s">
        <v>94</v>
      </c>
      <c r="C11" s="7"/>
      <c r="F11" s="351"/>
      <c r="G11" s="351"/>
      <c r="H11" s="351"/>
      <c r="I11" s="351"/>
      <c r="J11" s="351"/>
      <c r="K11" s="351"/>
      <c r="L11" s="351"/>
      <c r="M11" s="351"/>
      <c r="N11" s="9"/>
      <c r="O11" s="9"/>
      <c r="P11" s="10"/>
      <c r="Q11" s="186"/>
      <c r="R11" s="187"/>
      <c r="S11" s="187"/>
      <c r="T11" s="187"/>
      <c r="U11" s="200"/>
      <c r="AG11" s="11"/>
      <c r="AK11" s="12"/>
    </row>
    <row r="12" spans="1:37" s="8" customFormat="1" ht="18.75" x14ac:dyDescent="0.3">
      <c r="A12" s="7"/>
      <c r="B12" s="7" t="s">
        <v>95</v>
      </c>
      <c r="C12" s="7"/>
      <c r="F12" s="351"/>
      <c r="G12" s="351"/>
      <c r="H12" s="351"/>
      <c r="I12" s="351"/>
      <c r="J12" s="351"/>
      <c r="K12" s="351"/>
      <c r="L12" s="351"/>
      <c r="M12" s="351"/>
      <c r="N12" s="9"/>
      <c r="O12" s="9"/>
      <c r="P12" s="10"/>
      <c r="Q12" s="186"/>
      <c r="R12" s="187"/>
      <c r="S12" s="187"/>
      <c r="T12" s="187"/>
      <c r="U12" s="200"/>
      <c r="AG12" s="11"/>
      <c r="AK12" s="12"/>
    </row>
    <row r="13" spans="1:37" s="8" customFormat="1" ht="6.6" customHeight="1" x14ac:dyDescent="0.3">
      <c r="A13" s="7"/>
      <c r="B13" s="7"/>
      <c r="C13" s="7"/>
      <c r="F13" s="240"/>
      <c r="G13" s="240"/>
      <c r="H13" s="240"/>
      <c r="I13" s="240"/>
      <c r="J13" s="240"/>
      <c r="K13" s="240"/>
      <c r="L13" s="240"/>
      <c r="M13" s="240"/>
      <c r="Q13" s="13"/>
      <c r="R13" s="14"/>
      <c r="S13" s="15"/>
      <c r="T13" s="16"/>
      <c r="U13" s="17"/>
      <c r="AG13" s="18"/>
      <c r="AK13" s="19"/>
    </row>
    <row r="14" spans="1:37" s="8" customFormat="1" ht="18.75" x14ac:dyDescent="0.3">
      <c r="A14" s="7" t="s">
        <v>5</v>
      </c>
      <c r="B14" s="7" t="s">
        <v>98</v>
      </c>
      <c r="C14" s="7"/>
      <c r="F14" s="347"/>
      <c r="G14" s="347"/>
      <c r="H14" s="347"/>
      <c r="I14" s="347"/>
      <c r="J14" s="347"/>
      <c r="K14" s="347"/>
      <c r="L14" s="347"/>
      <c r="M14" s="347"/>
      <c r="N14" s="187"/>
      <c r="O14" s="187"/>
      <c r="P14" s="187"/>
      <c r="Q14" s="337" t="s">
        <v>6</v>
      </c>
      <c r="R14" s="338"/>
      <c r="S14" s="338"/>
      <c r="T14" s="15"/>
      <c r="U14" s="179"/>
      <c r="AG14" s="18" t="s">
        <v>7</v>
      </c>
      <c r="AH14" s="8" t="b">
        <f>ISBLANK(H17)</f>
        <v>1</v>
      </c>
      <c r="AI14" s="8" t="b">
        <f>ISNUMBER(H17)</f>
        <v>0</v>
      </c>
      <c r="AJ14" s="8" t="b">
        <f>AND(H17&gt;=0,H17&lt;1)</f>
        <v>1</v>
      </c>
      <c r="AK14" s="12" t="str">
        <f>IF(AH14,"",IF(AI14,IF(AJ14,"","Check Time"),"Incorect format"))</f>
        <v/>
      </c>
    </row>
    <row r="15" spans="1:37" s="8" customFormat="1" ht="18.75" x14ac:dyDescent="0.3">
      <c r="A15" s="7"/>
      <c r="B15" s="7" t="s">
        <v>99</v>
      </c>
      <c r="C15" s="7"/>
      <c r="F15" s="334"/>
      <c r="G15" s="334"/>
      <c r="H15" s="334"/>
      <c r="I15" s="334"/>
      <c r="J15" s="334"/>
      <c r="K15" s="334"/>
      <c r="L15" s="334"/>
      <c r="M15" s="334"/>
      <c r="N15" s="187"/>
      <c r="O15" s="187"/>
      <c r="P15" s="187"/>
      <c r="Q15" s="335"/>
      <c r="R15" s="336"/>
      <c r="S15" s="20"/>
      <c r="T15" s="21"/>
      <c r="U15" s="22"/>
    </row>
    <row r="16" spans="1:37" s="8" customFormat="1" ht="12.75" customHeight="1" x14ac:dyDescent="0.25">
      <c r="A16" s="7"/>
      <c r="B16" s="7"/>
      <c r="C16" s="7"/>
      <c r="F16" s="233" t="s">
        <v>8</v>
      </c>
      <c r="G16" s="234"/>
      <c r="H16" s="233" t="s">
        <v>9</v>
      </c>
      <c r="I16" s="234"/>
      <c r="J16" s="346" t="s">
        <v>10</v>
      </c>
      <c r="K16" s="346"/>
      <c r="L16" s="234"/>
      <c r="M16" s="233" t="s">
        <v>11</v>
      </c>
      <c r="N16" s="187"/>
      <c r="O16" s="187"/>
      <c r="P16" s="187"/>
      <c r="Q16" s="337" t="s">
        <v>101</v>
      </c>
      <c r="R16" s="338"/>
      <c r="S16" s="339"/>
      <c r="T16" s="339"/>
      <c r="U16" s="340"/>
      <c r="AG16" s="24"/>
      <c r="AH16" s="24"/>
      <c r="AI16" s="24" t="s">
        <v>12</v>
      </c>
      <c r="AJ16" s="24" t="s">
        <v>13</v>
      </c>
    </row>
    <row r="17" spans="1:36" s="8" customFormat="1" ht="16.5" thickBot="1" x14ac:dyDescent="0.3">
      <c r="A17" s="7"/>
      <c r="B17" s="7" t="s">
        <v>100</v>
      </c>
      <c r="C17" s="7"/>
      <c r="F17" s="235"/>
      <c r="G17" s="236"/>
      <c r="H17" s="237"/>
      <c r="I17" s="238" t="s">
        <v>4</v>
      </c>
      <c r="J17" s="251"/>
      <c r="K17" s="251"/>
      <c r="L17" s="239"/>
      <c r="M17" s="237"/>
      <c r="N17" s="341" t="str">
        <f>+AK14&amp;AK10</f>
        <v/>
      </c>
      <c r="O17" s="341"/>
      <c r="P17" s="342"/>
      <c r="Q17" s="343"/>
      <c r="R17" s="344"/>
      <c r="S17" s="344"/>
      <c r="T17" s="344"/>
      <c r="U17" s="345"/>
      <c r="AG17" s="25">
        <f>24*(-SUM(D17:I17)+SUM(J17:N17))</f>
        <v>0</v>
      </c>
      <c r="AH17" s="24">
        <f>+AG17/24</f>
        <v>0</v>
      </c>
      <c r="AI17" s="24">
        <f>+TRUNC(AH17)</f>
        <v>0</v>
      </c>
      <c r="AJ17" s="24">
        <f>24*(AH17-AI17)</f>
        <v>0</v>
      </c>
    </row>
    <row r="18" spans="1:36" ht="3.75" customHeight="1" thickBot="1" x14ac:dyDescent="0.25">
      <c r="A18" s="26"/>
      <c r="B18" s="26"/>
      <c r="C18" s="26"/>
      <c r="G18" s="27"/>
    </row>
    <row r="19" spans="1:36" ht="14.45" hidden="1" customHeight="1" x14ac:dyDescent="0.25">
      <c r="A19" s="352" t="s">
        <v>14</v>
      </c>
      <c r="B19" s="353"/>
      <c r="C19" s="353"/>
      <c r="D19" s="353"/>
      <c r="E19" s="353"/>
      <c r="F19" s="353"/>
      <c r="G19" s="354"/>
      <c r="H19" s="353"/>
      <c r="I19" s="353"/>
      <c r="J19" s="353"/>
      <c r="K19" s="353"/>
      <c r="L19" s="353"/>
      <c r="M19" s="353"/>
      <c r="N19" s="353"/>
      <c r="O19" s="353"/>
      <c r="P19" s="353"/>
      <c r="Q19" s="353"/>
      <c r="R19" s="353"/>
      <c r="S19" s="353"/>
      <c r="T19" s="353"/>
      <c r="U19" s="355"/>
    </row>
    <row r="20" spans="1:36" ht="19.5" thickBot="1" x14ac:dyDescent="0.35">
      <c r="A20" s="331" t="s">
        <v>96</v>
      </c>
      <c r="B20" s="332"/>
      <c r="C20" s="332"/>
      <c r="D20" s="332"/>
      <c r="E20" s="332"/>
      <c r="F20" s="332"/>
      <c r="G20" s="332"/>
      <c r="H20" s="332"/>
      <c r="I20" s="332"/>
      <c r="J20" s="332"/>
      <c r="K20" s="332"/>
      <c r="L20" s="332"/>
      <c r="M20" s="332"/>
      <c r="N20" s="332"/>
      <c r="O20" s="332"/>
      <c r="P20" s="332"/>
      <c r="Q20" s="332"/>
      <c r="R20" s="332"/>
      <c r="S20" s="332"/>
      <c r="T20" s="332"/>
      <c r="U20" s="333"/>
    </row>
    <row r="21" spans="1:36" s="28" customFormat="1" ht="16.5" thickBot="1" x14ac:dyDescent="0.3">
      <c r="A21" s="28" t="s">
        <v>15</v>
      </c>
      <c r="B21" s="28" t="s">
        <v>16</v>
      </c>
      <c r="AH21" s="28" t="s">
        <v>17</v>
      </c>
    </row>
    <row r="22" spans="1:36" s="29" customFormat="1" ht="16.5" thickBot="1" x14ac:dyDescent="0.3">
      <c r="B22" s="198">
        <v>1</v>
      </c>
      <c r="C22" s="30" t="s">
        <v>18</v>
      </c>
      <c r="D22" s="31"/>
      <c r="E22" s="32"/>
      <c r="F22" s="32"/>
      <c r="G22" s="32"/>
      <c r="H22" s="316"/>
      <c r="I22" s="317"/>
      <c r="J22" s="32"/>
      <c r="K22" s="32"/>
      <c r="L22" s="143" t="s">
        <v>19</v>
      </c>
      <c r="M22" s="32"/>
      <c r="N22" s="32"/>
      <c r="O22" s="32"/>
      <c r="P22" s="32"/>
      <c r="Q22" s="32"/>
      <c r="R22" s="32"/>
      <c r="S22" s="32"/>
      <c r="T22" s="31"/>
      <c r="U22" s="33"/>
      <c r="W22" s="28"/>
      <c r="X22" s="28"/>
      <c r="Y22" s="28"/>
      <c r="Z22" s="28"/>
      <c r="AA22" s="28"/>
      <c r="AB22" s="28"/>
      <c r="AC22" s="34"/>
      <c r="AH22" s="29" t="s">
        <v>20</v>
      </c>
    </row>
    <row r="23" spans="1:36" s="28" customFormat="1" ht="3.75" customHeight="1" thickBot="1" x14ac:dyDescent="0.3">
      <c r="B23" s="198"/>
      <c r="C23" s="31"/>
      <c r="D23" s="31"/>
      <c r="E23" s="31"/>
      <c r="F23" s="31"/>
      <c r="G23" s="31"/>
      <c r="H23" s="31"/>
      <c r="I23" s="31"/>
      <c r="J23" s="31"/>
      <c r="K23" s="31"/>
      <c r="L23" s="31"/>
      <c r="M23" s="31"/>
      <c r="N23" s="31"/>
      <c r="O23" s="31"/>
      <c r="P23" s="31"/>
      <c r="Q23" s="31"/>
      <c r="R23" s="31"/>
      <c r="S23" s="31"/>
      <c r="T23" s="31"/>
      <c r="U23" s="31"/>
    </row>
    <row r="24" spans="1:36" s="26" customFormat="1" ht="16.5" thickBot="1" x14ac:dyDescent="0.3">
      <c r="B24" s="198">
        <v>2</v>
      </c>
      <c r="C24" s="30" t="s">
        <v>21</v>
      </c>
      <c r="D24" s="31"/>
      <c r="E24" s="32"/>
      <c r="F24" s="32"/>
      <c r="G24" s="32"/>
      <c r="H24" s="316"/>
      <c r="I24" s="317"/>
      <c r="J24" s="32"/>
      <c r="K24" s="32"/>
      <c r="L24" s="32"/>
      <c r="M24" s="32"/>
      <c r="N24" s="32"/>
      <c r="O24" s="32"/>
      <c r="P24" s="32"/>
      <c r="Q24" s="32"/>
      <c r="R24" s="32"/>
      <c r="S24" s="32"/>
      <c r="T24" s="31"/>
      <c r="U24" s="33"/>
      <c r="W24" s="35"/>
      <c r="X24" s="35"/>
      <c r="Y24" s="35"/>
      <c r="Z24" s="35"/>
      <c r="AA24" s="35"/>
      <c r="AB24" s="35"/>
      <c r="AC24" s="36"/>
    </row>
    <row r="25" spans="1:36" s="28" customFormat="1" ht="3.75" customHeight="1" x14ac:dyDescent="0.25">
      <c r="B25" s="198"/>
      <c r="C25" s="31"/>
      <c r="D25" s="31"/>
      <c r="E25" s="31"/>
      <c r="F25" s="31"/>
      <c r="G25" s="31"/>
      <c r="H25" s="31"/>
      <c r="I25" s="31"/>
      <c r="J25" s="31"/>
      <c r="K25" s="31"/>
      <c r="L25" s="31"/>
      <c r="M25" s="31"/>
      <c r="N25" s="31"/>
      <c r="O25" s="31"/>
      <c r="P25" s="31"/>
      <c r="Q25" s="31"/>
      <c r="R25" s="31"/>
      <c r="S25" s="31"/>
      <c r="T25" s="31"/>
      <c r="U25" s="31"/>
    </row>
    <row r="26" spans="1:36" s="28" customFormat="1" ht="15.75" customHeight="1" x14ac:dyDescent="0.25">
      <c r="B26" s="198">
        <v>3</v>
      </c>
      <c r="C26" s="318" t="s">
        <v>137</v>
      </c>
      <c r="D26" s="318"/>
      <c r="E26" s="318"/>
      <c r="F26" s="318"/>
      <c r="G26" s="318"/>
      <c r="H26" s="318"/>
      <c r="I26" s="318"/>
      <c r="J26" s="318"/>
      <c r="K26" s="318"/>
      <c r="L26" s="318"/>
      <c r="M26" s="318"/>
      <c r="N26" s="318"/>
      <c r="O26" s="318"/>
      <c r="P26" s="318"/>
      <c r="Q26" s="318"/>
      <c r="R26" s="318"/>
      <c r="S26" s="318"/>
      <c r="T26" s="318"/>
      <c r="U26" s="318"/>
    </row>
    <row r="27" spans="1:36" s="28" customFormat="1" ht="15.75" x14ac:dyDescent="0.25">
      <c r="C27" s="318"/>
      <c r="D27" s="318"/>
      <c r="E27" s="318"/>
      <c r="F27" s="318"/>
      <c r="G27" s="318"/>
      <c r="H27" s="318"/>
      <c r="I27" s="318"/>
      <c r="J27" s="318"/>
      <c r="K27" s="318"/>
      <c r="L27" s="318"/>
      <c r="M27" s="318"/>
      <c r="N27" s="318"/>
      <c r="O27" s="318"/>
      <c r="P27" s="318"/>
      <c r="Q27" s="318"/>
      <c r="R27" s="318"/>
      <c r="S27" s="318"/>
      <c r="T27" s="318"/>
      <c r="U27" s="318"/>
    </row>
    <row r="28" spans="1:36" s="28" customFormat="1" ht="15.75" x14ac:dyDescent="0.25">
      <c r="C28" s="318"/>
      <c r="D28" s="318"/>
      <c r="E28" s="318"/>
      <c r="F28" s="318"/>
      <c r="G28" s="318"/>
      <c r="H28" s="318"/>
      <c r="I28" s="318"/>
      <c r="J28" s="318"/>
      <c r="K28" s="318"/>
      <c r="L28" s="318"/>
      <c r="M28" s="318"/>
      <c r="N28" s="318"/>
      <c r="O28" s="318"/>
      <c r="P28" s="318"/>
      <c r="Q28" s="318"/>
      <c r="R28" s="318"/>
      <c r="S28" s="318"/>
      <c r="T28" s="318"/>
      <c r="U28" s="318"/>
    </row>
    <row r="29" spans="1:36" s="29" customFormat="1" ht="15.75" x14ac:dyDescent="0.25">
      <c r="B29" s="37"/>
      <c r="C29" s="38" t="s">
        <v>22</v>
      </c>
      <c r="D29" s="38"/>
      <c r="E29" s="38"/>
      <c r="F29" s="38"/>
      <c r="G29" s="38"/>
      <c r="H29" s="38"/>
      <c r="I29" s="38"/>
      <c r="J29" s="38"/>
      <c r="K29" s="38"/>
      <c r="L29" s="38"/>
      <c r="M29" s="38"/>
      <c r="N29" s="38"/>
      <c r="O29" s="38"/>
      <c r="P29" s="38"/>
      <c r="Q29" s="38"/>
      <c r="R29" s="38"/>
      <c r="S29" s="38"/>
      <c r="T29" s="38"/>
      <c r="U29" s="39"/>
    </row>
    <row r="30" spans="1:36" s="26" customFormat="1" ht="15.75" thickBot="1" x14ac:dyDescent="0.3">
      <c r="C30" s="40" t="s">
        <v>23</v>
      </c>
      <c r="E30" s="40"/>
    </row>
    <row r="31" spans="1:36" s="26" customFormat="1" ht="14.25" x14ac:dyDescent="0.2">
      <c r="D31" s="319" t="s">
        <v>24</v>
      </c>
      <c r="E31" s="320"/>
      <c r="F31" s="320"/>
      <c r="G31" s="321"/>
      <c r="H31" s="320" t="s">
        <v>25</v>
      </c>
      <c r="I31" s="320"/>
      <c r="J31" s="320" t="s">
        <v>26</v>
      </c>
      <c r="K31" s="320"/>
      <c r="L31" s="320"/>
      <c r="M31" s="320" t="s">
        <v>27</v>
      </c>
      <c r="N31" s="322"/>
      <c r="O31" s="41"/>
      <c r="P31" s="41"/>
      <c r="Q31" s="319" t="s">
        <v>12</v>
      </c>
      <c r="R31" s="322"/>
      <c r="S31" s="182" t="s">
        <v>28</v>
      </c>
      <c r="U31" s="42" t="s">
        <v>29</v>
      </c>
    </row>
    <row r="32" spans="1:36" s="26" customFormat="1" ht="14.25" x14ac:dyDescent="0.2">
      <c r="C32" s="43">
        <v>1</v>
      </c>
      <c r="D32" s="308" t="str">
        <f>IF(AI17&gt;=1,F17,"")</f>
        <v/>
      </c>
      <c r="E32" s="309"/>
      <c r="F32" s="309"/>
      <c r="G32" s="310"/>
      <c r="H32" s="311" t="str">
        <f>IF($AI$17&gt;=1,H17,"")</f>
        <v/>
      </c>
      <c r="I32" s="312"/>
      <c r="J32" s="309" t="str">
        <f>IF($AI$17&gt;=1,D32+1,"")</f>
        <v/>
      </c>
      <c r="K32" s="312"/>
      <c r="L32" s="312"/>
      <c r="M32" s="311" t="str">
        <f>IF(AI17&gt;=1,H32,"")</f>
        <v/>
      </c>
      <c r="N32" s="313"/>
      <c r="O32" s="44"/>
      <c r="P32" s="44"/>
      <c r="Q32" s="314">
        <f>+IF($AI$17&gt;=1,1,0)</f>
        <v>0</v>
      </c>
      <c r="R32" s="315"/>
      <c r="S32" s="183">
        <v>59</v>
      </c>
      <c r="U32" s="45">
        <f t="shared" ref="U32:U38" si="0">IF(Q32=1,(S32),(0))</f>
        <v>0</v>
      </c>
    </row>
    <row r="33" spans="3:37" s="26" customFormat="1" ht="14.25" x14ac:dyDescent="0.2">
      <c r="C33" s="43">
        <v>2</v>
      </c>
      <c r="D33" s="308" t="str">
        <f>IF($AI$17&gt;=2,D32+1,"")</f>
        <v/>
      </c>
      <c r="E33" s="309"/>
      <c r="F33" s="309"/>
      <c r="G33" s="310"/>
      <c r="H33" s="311" t="str">
        <f>IF($AI$17&gt;=2,H32,"")</f>
        <v/>
      </c>
      <c r="I33" s="312"/>
      <c r="J33" s="309" t="str">
        <f>IF($AI$17&gt;=2,+J32+1,"")</f>
        <v/>
      </c>
      <c r="K33" s="312"/>
      <c r="L33" s="312"/>
      <c r="M33" s="311" t="str">
        <f>IF(AI17&gt;=2,M32,"")</f>
        <v/>
      </c>
      <c r="N33" s="313"/>
      <c r="O33" s="44"/>
      <c r="P33" s="44"/>
      <c r="Q33" s="314">
        <f>+IF($AI$17&gt;=2,1,0)</f>
        <v>0</v>
      </c>
      <c r="R33" s="315"/>
      <c r="S33" s="183">
        <v>59</v>
      </c>
      <c r="U33" s="45">
        <f t="shared" si="0"/>
        <v>0</v>
      </c>
    </row>
    <row r="34" spans="3:37" s="26" customFormat="1" ht="14.25" x14ac:dyDescent="0.2">
      <c r="C34" s="43">
        <v>3</v>
      </c>
      <c r="D34" s="308" t="str">
        <f>IF($AI$17&gt;=3,D33+1,"")</f>
        <v/>
      </c>
      <c r="E34" s="309"/>
      <c r="F34" s="309"/>
      <c r="G34" s="310"/>
      <c r="H34" s="311" t="str">
        <f>IF($AI$17&gt;=3,H33,"")</f>
        <v/>
      </c>
      <c r="I34" s="312"/>
      <c r="J34" s="309" t="str">
        <f>IF($AI$17&gt;=3,+J33+1,"")</f>
        <v/>
      </c>
      <c r="K34" s="312"/>
      <c r="L34" s="312"/>
      <c r="M34" s="311" t="str">
        <f>IF(AI17&gt;=3,H34,"")</f>
        <v/>
      </c>
      <c r="N34" s="313"/>
      <c r="O34" s="44"/>
      <c r="P34" s="44"/>
      <c r="Q34" s="314">
        <f>+IF($AI$17&gt;=3,1,0)</f>
        <v>0</v>
      </c>
      <c r="R34" s="315"/>
      <c r="S34" s="183">
        <v>59</v>
      </c>
      <c r="U34" s="45">
        <f t="shared" si="0"/>
        <v>0</v>
      </c>
    </row>
    <row r="35" spans="3:37" s="26" customFormat="1" ht="14.25" x14ac:dyDescent="0.2">
      <c r="C35" s="43">
        <v>4</v>
      </c>
      <c r="D35" s="308" t="str">
        <f>IF($AI$17&gt;=4,D34+1,"")</f>
        <v/>
      </c>
      <c r="E35" s="309"/>
      <c r="F35" s="309"/>
      <c r="G35" s="310"/>
      <c r="H35" s="311" t="str">
        <f>IF($AI$17&gt;=4,H34,"")</f>
        <v/>
      </c>
      <c r="I35" s="312"/>
      <c r="J35" s="309" t="str">
        <f>IF($AI$17&gt;=4,+J34+1,"")</f>
        <v/>
      </c>
      <c r="K35" s="312"/>
      <c r="L35" s="312"/>
      <c r="M35" s="311" t="str">
        <f>IF(AI17&gt;=4,H35,"")</f>
        <v/>
      </c>
      <c r="N35" s="313"/>
      <c r="O35" s="44"/>
      <c r="P35" s="44"/>
      <c r="Q35" s="314">
        <f>+IF($AI$17&gt;=4,1,0)</f>
        <v>0</v>
      </c>
      <c r="R35" s="315"/>
      <c r="S35" s="183">
        <v>59</v>
      </c>
      <c r="U35" s="45">
        <f t="shared" si="0"/>
        <v>0</v>
      </c>
      <c r="AB35" s="46"/>
    </row>
    <row r="36" spans="3:37" s="26" customFormat="1" ht="14.25" x14ac:dyDescent="0.2">
      <c r="C36" s="43">
        <v>5</v>
      </c>
      <c r="D36" s="308" t="str">
        <f>IF($AI$17&gt;=5,D35+1,"")</f>
        <v/>
      </c>
      <c r="E36" s="309"/>
      <c r="F36" s="309"/>
      <c r="G36" s="310"/>
      <c r="H36" s="311" t="str">
        <f>IF($AI$17&gt;=5,H35,"")</f>
        <v/>
      </c>
      <c r="I36" s="312"/>
      <c r="J36" s="309" t="str">
        <f>IF($AI$17&gt;=5,+J35+1,"")</f>
        <v/>
      </c>
      <c r="K36" s="312"/>
      <c r="L36" s="312"/>
      <c r="M36" s="311" t="str">
        <f>IF(AI17&gt;=5,H36,"")</f>
        <v/>
      </c>
      <c r="N36" s="313"/>
      <c r="O36" s="44"/>
      <c r="P36" s="44"/>
      <c r="Q36" s="314">
        <f>+IF($AI$17&gt;=5,1,0)</f>
        <v>0</v>
      </c>
      <c r="R36" s="315"/>
      <c r="S36" s="183">
        <v>59</v>
      </c>
      <c r="U36" s="45">
        <f t="shared" si="0"/>
        <v>0</v>
      </c>
      <c r="AB36" s="46"/>
      <c r="AC36" s="47"/>
    </row>
    <row r="37" spans="3:37" s="26" customFormat="1" ht="14.25" x14ac:dyDescent="0.2">
      <c r="C37" s="43">
        <v>6</v>
      </c>
      <c r="D37" s="308" t="str">
        <f>IF($AI$17&gt;=6,D36+1,"")</f>
        <v/>
      </c>
      <c r="E37" s="309"/>
      <c r="F37" s="309"/>
      <c r="G37" s="310"/>
      <c r="H37" s="311" t="str">
        <f>IF($AI$17&gt;=6,H36,"")</f>
        <v/>
      </c>
      <c r="I37" s="312"/>
      <c r="J37" s="309" t="str">
        <f>IF($AI$17&gt;=6,+J36+1,"")</f>
        <v/>
      </c>
      <c r="K37" s="312"/>
      <c r="L37" s="312"/>
      <c r="M37" s="311" t="str">
        <f>IF(AI17&gt;=6,H37,"")</f>
        <v/>
      </c>
      <c r="N37" s="313"/>
      <c r="O37" s="44"/>
      <c r="P37" s="44"/>
      <c r="Q37" s="314">
        <f>+IF($AI$17&gt;=6,1,0)</f>
        <v>0</v>
      </c>
      <c r="R37" s="315"/>
      <c r="S37" s="183">
        <v>59</v>
      </c>
      <c r="U37" s="45">
        <f t="shared" si="0"/>
        <v>0</v>
      </c>
      <c r="AB37" s="46"/>
      <c r="AC37" s="35"/>
    </row>
    <row r="38" spans="3:37" s="26" customFormat="1" ht="15" thickBot="1" x14ac:dyDescent="0.25">
      <c r="C38" s="43">
        <v>7</v>
      </c>
      <c r="D38" s="308" t="str">
        <f>IF($AI$17&gt;=7,D37+1,"")</f>
        <v/>
      </c>
      <c r="E38" s="309"/>
      <c r="F38" s="309"/>
      <c r="G38" s="310"/>
      <c r="H38" s="311" t="str">
        <f>IF($AI$17&gt;=7,H37,"")</f>
        <v/>
      </c>
      <c r="I38" s="312"/>
      <c r="J38" s="309" t="str">
        <f>IF($AI$17&gt;=7,+J37+1,"")</f>
        <v/>
      </c>
      <c r="K38" s="312"/>
      <c r="L38" s="312"/>
      <c r="M38" s="311" t="str">
        <f>IF(AI17&gt;=7,H38,"")</f>
        <v/>
      </c>
      <c r="N38" s="313"/>
      <c r="O38" s="44"/>
      <c r="P38" s="44"/>
      <c r="Q38" s="314">
        <f>+IF($AI$17&gt;=7,1,0)</f>
        <v>0</v>
      </c>
      <c r="R38" s="315"/>
      <c r="S38" s="184">
        <v>59</v>
      </c>
      <c r="U38" s="48">
        <f t="shared" si="0"/>
        <v>0</v>
      </c>
      <c r="AB38" s="46"/>
    </row>
    <row r="39" spans="3:37" s="26" customFormat="1" ht="15" hidden="1" customHeight="1" x14ac:dyDescent="0.25">
      <c r="C39" s="40" t="s">
        <v>30</v>
      </c>
      <c r="E39" s="40"/>
      <c r="F39" s="49"/>
      <c r="G39" s="50"/>
      <c r="H39" s="49"/>
      <c r="I39" s="35"/>
      <c r="J39" s="51"/>
      <c r="K39" s="51"/>
      <c r="M39" s="52"/>
      <c r="N39" s="52"/>
      <c r="O39" s="52"/>
      <c r="P39" s="52"/>
      <c r="Q39" s="52"/>
      <c r="S39" s="53"/>
      <c r="U39" s="54">
        <f>SUM(U32:U38)</f>
        <v>0</v>
      </c>
      <c r="AB39" s="35"/>
    </row>
    <row r="40" spans="3:37" s="26" customFormat="1" ht="15" hidden="1" customHeight="1" x14ac:dyDescent="0.25">
      <c r="C40" s="55"/>
      <c r="E40" s="305" t="s">
        <v>31</v>
      </c>
      <c r="F40" s="306"/>
      <c r="G40" s="306"/>
      <c r="H40" s="306"/>
      <c r="I40" s="306"/>
      <c r="J40" s="307"/>
      <c r="K40" s="56"/>
      <c r="M40" s="53"/>
      <c r="AF40" s="298"/>
      <c r="AG40" s="299"/>
      <c r="AH40" s="299"/>
      <c r="AI40" s="299"/>
      <c r="AJ40" s="299"/>
      <c r="AK40" s="300"/>
    </row>
    <row r="41" spans="3:37" s="35" customFormat="1" ht="15" hidden="1" customHeight="1" x14ac:dyDescent="0.2">
      <c r="C41" s="26"/>
      <c r="E41" s="301" t="s">
        <v>32</v>
      </c>
      <c r="F41" s="302"/>
      <c r="G41" s="301" t="s">
        <v>33</v>
      </c>
      <c r="H41" s="302"/>
      <c r="I41" s="301" t="s">
        <v>34</v>
      </c>
      <c r="J41" s="302"/>
      <c r="K41" s="57"/>
      <c r="L41" s="303" t="s">
        <v>35</v>
      </c>
      <c r="M41" s="304"/>
      <c r="P41" s="42" t="s">
        <v>36</v>
      </c>
      <c r="AF41" s="301"/>
      <c r="AG41" s="302"/>
      <c r="AH41" s="301"/>
      <c r="AI41" s="302"/>
      <c r="AJ41" s="301"/>
      <c r="AK41" s="302"/>
    </row>
    <row r="42" spans="3:37" s="35" customFormat="1" ht="15" hidden="1" customHeight="1" x14ac:dyDescent="0.25">
      <c r="C42" s="294" t="s">
        <v>37</v>
      </c>
      <c r="D42" s="295"/>
      <c r="E42" s="58"/>
      <c r="F42" s="59"/>
      <c r="G42" s="60"/>
      <c r="H42" s="61"/>
      <c r="I42" s="60"/>
      <c r="J42" s="61"/>
      <c r="K42" s="62"/>
      <c r="L42" s="296">
        <f>F42+H42+J42</f>
        <v>0</v>
      </c>
      <c r="M42" s="297"/>
      <c r="P42" s="45">
        <f>IF(L42 &lt;=U32,L42,U32)</f>
        <v>0</v>
      </c>
      <c r="AF42" s="60"/>
      <c r="AG42" s="61"/>
      <c r="AH42" s="63"/>
      <c r="AI42" s="61"/>
      <c r="AJ42" s="63"/>
      <c r="AK42" s="61"/>
    </row>
    <row r="43" spans="3:37" s="35" customFormat="1" ht="15" hidden="1" customHeight="1" x14ac:dyDescent="0.25">
      <c r="C43" s="294" t="s">
        <v>38</v>
      </c>
      <c r="D43" s="295"/>
      <c r="E43" s="58"/>
      <c r="F43" s="59"/>
      <c r="G43" s="60"/>
      <c r="H43" s="61"/>
      <c r="I43" s="60"/>
      <c r="J43" s="61"/>
      <c r="K43" s="62"/>
      <c r="L43" s="296">
        <f>F43+H43+J43</f>
        <v>0</v>
      </c>
      <c r="M43" s="297"/>
      <c r="P43" s="45">
        <f>IF(L43 &lt;=U33,L43,U33)</f>
        <v>0</v>
      </c>
      <c r="AF43" s="60"/>
      <c r="AG43" s="61"/>
      <c r="AH43" s="63"/>
      <c r="AI43" s="61"/>
      <c r="AJ43" s="63"/>
      <c r="AK43" s="61"/>
    </row>
    <row r="44" spans="3:37" s="35" customFormat="1" ht="15" hidden="1" customHeight="1" x14ac:dyDescent="0.25">
      <c r="C44" s="294" t="s">
        <v>39</v>
      </c>
      <c r="D44" s="295"/>
      <c r="E44" s="58"/>
      <c r="F44" s="59"/>
      <c r="G44" s="60"/>
      <c r="H44" s="61"/>
      <c r="I44" s="60"/>
      <c r="J44" s="61"/>
      <c r="K44" s="62"/>
      <c r="L44" s="296">
        <f t="shared" ref="L44:L48" si="1">F44+H44+J44</f>
        <v>0</v>
      </c>
      <c r="M44" s="297"/>
      <c r="P44" s="45">
        <f t="shared" ref="P44:P48" si="2">IF(L44 &lt;=U34,L44,U34)</f>
        <v>0</v>
      </c>
      <c r="AF44" s="60"/>
      <c r="AG44" s="61"/>
      <c r="AH44" s="63"/>
      <c r="AI44" s="61"/>
      <c r="AJ44" s="63"/>
      <c r="AK44" s="61"/>
    </row>
    <row r="45" spans="3:37" s="35" customFormat="1" ht="15" hidden="1" customHeight="1" x14ac:dyDescent="0.25">
      <c r="C45" s="294" t="s">
        <v>40</v>
      </c>
      <c r="D45" s="295"/>
      <c r="E45" s="58"/>
      <c r="F45" s="59"/>
      <c r="G45" s="60"/>
      <c r="H45" s="61"/>
      <c r="I45" s="60"/>
      <c r="J45" s="61"/>
      <c r="K45" s="62"/>
      <c r="L45" s="296">
        <f t="shared" si="1"/>
        <v>0</v>
      </c>
      <c r="M45" s="297"/>
      <c r="P45" s="45">
        <f t="shared" si="2"/>
        <v>0</v>
      </c>
      <c r="AF45" s="60"/>
      <c r="AG45" s="61"/>
      <c r="AH45" s="63"/>
      <c r="AI45" s="61"/>
      <c r="AJ45" s="63"/>
      <c r="AK45" s="61"/>
    </row>
    <row r="46" spans="3:37" s="35" customFormat="1" ht="15" hidden="1" customHeight="1" x14ac:dyDescent="0.25">
      <c r="C46" s="294" t="s">
        <v>41</v>
      </c>
      <c r="D46" s="295"/>
      <c r="E46" s="58"/>
      <c r="F46" s="59"/>
      <c r="G46" s="60"/>
      <c r="H46" s="61"/>
      <c r="I46" s="60"/>
      <c r="J46" s="61"/>
      <c r="K46" s="62"/>
      <c r="L46" s="296">
        <f t="shared" si="1"/>
        <v>0</v>
      </c>
      <c r="M46" s="297"/>
      <c r="P46" s="45">
        <f>IF(L46 &lt;=U36,L46,U36)</f>
        <v>0</v>
      </c>
      <c r="AF46" s="64"/>
      <c r="AG46" s="61"/>
      <c r="AH46" s="63"/>
      <c r="AI46" s="61"/>
      <c r="AJ46" s="63"/>
      <c r="AK46" s="61"/>
    </row>
    <row r="47" spans="3:37" s="35" customFormat="1" ht="15" hidden="1" customHeight="1" x14ac:dyDescent="0.25">
      <c r="C47" s="294" t="s">
        <v>42</v>
      </c>
      <c r="D47" s="295"/>
      <c r="E47" s="58"/>
      <c r="F47" s="59"/>
      <c r="G47" s="60"/>
      <c r="H47" s="61"/>
      <c r="I47" s="60"/>
      <c r="J47" s="61"/>
      <c r="K47" s="62"/>
      <c r="L47" s="296">
        <f t="shared" si="1"/>
        <v>0</v>
      </c>
      <c r="M47" s="297"/>
      <c r="P47" s="45">
        <f t="shared" si="2"/>
        <v>0</v>
      </c>
      <c r="AF47" s="60"/>
      <c r="AG47" s="61"/>
      <c r="AH47" s="63"/>
      <c r="AI47" s="61"/>
      <c r="AJ47" s="63"/>
      <c r="AK47" s="61"/>
    </row>
    <row r="48" spans="3:37" s="35" customFormat="1" ht="15" hidden="1" customHeight="1" x14ac:dyDescent="0.25">
      <c r="C48" s="281" t="s">
        <v>43</v>
      </c>
      <c r="D48" s="282"/>
      <c r="E48" s="65"/>
      <c r="F48" s="66"/>
      <c r="G48" s="67"/>
      <c r="H48" s="68"/>
      <c r="I48" s="67"/>
      <c r="J48" s="68"/>
      <c r="K48" s="69"/>
      <c r="L48" s="283">
        <f t="shared" si="1"/>
        <v>0</v>
      </c>
      <c r="M48" s="284"/>
      <c r="P48" s="45">
        <f t="shared" si="2"/>
        <v>0</v>
      </c>
      <c r="AF48" s="67"/>
      <c r="AG48" s="68"/>
      <c r="AH48" s="70"/>
      <c r="AI48" s="68"/>
      <c r="AJ48" s="70"/>
      <c r="AK48" s="68"/>
    </row>
    <row r="49" spans="1:37" s="35" customFormat="1" ht="15" hidden="1" customHeight="1" x14ac:dyDescent="0.2">
      <c r="C49" s="71" t="s">
        <v>44</v>
      </c>
      <c r="D49" s="72"/>
      <c r="E49" s="73"/>
      <c r="F49" s="74"/>
      <c r="G49" s="74"/>
      <c r="H49" s="75"/>
      <c r="I49" s="285">
        <f>SUM(F42:F48)+SUM(H42:H48)+SUM(J42:J48)</f>
        <v>0</v>
      </c>
      <c r="J49" s="286"/>
      <c r="L49" s="287">
        <f>SUM(M42:M48)</f>
        <v>0</v>
      </c>
      <c r="M49" s="288"/>
      <c r="P49" s="76">
        <f>SUM(P42:P48)</f>
        <v>0</v>
      </c>
      <c r="V49" s="53">
        <f>I49+AJ49</f>
        <v>0</v>
      </c>
      <c r="W49" s="53"/>
      <c r="X49" s="53"/>
      <c r="Y49" s="53"/>
      <c r="Z49" s="53"/>
      <c r="AA49" s="53"/>
      <c r="AB49" s="53"/>
      <c r="AC49" s="53"/>
      <c r="AD49" s="53"/>
      <c r="AE49" s="53"/>
      <c r="AF49" s="77"/>
      <c r="AG49" s="75"/>
      <c r="AH49" s="75"/>
      <c r="AI49" s="75"/>
      <c r="AJ49" s="289"/>
      <c r="AK49" s="290"/>
    </row>
    <row r="50" spans="1:37" s="26" customFormat="1" ht="3.75" customHeight="1" x14ac:dyDescent="0.2">
      <c r="S50" s="54"/>
      <c r="AC50" s="35"/>
    </row>
    <row r="51" spans="1:37" s="26" customFormat="1" ht="15" x14ac:dyDescent="0.25">
      <c r="C51" s="40" t="s">
        <v>45</v>
      </c>
      <c r="G51" s="14"/>
      <c r="H51" s="291" t="s">
        <v>46</v>
      </c>
      <c r="I51" s="292"/>
      <c r="J51" s="291" t="s">
        <v>25</v>
      </c>
      <c r="K51" s="293"/>
      <c r="L51" s="292"/>
      <c r="M51" s="291" t="s">
        <v>27</v>
      </c>
      <c r="N51" s="292"/>
      <c r="O51" s="78"/>
      <c r="P51" s="78"/>
      <c r="Q51" s="79"/>
      <c r="R51" s="188" t="s">
        <v>13</v>
      </c>
      <c r="S51" s="80" t="s">
        <v>28</v>
      </c>
      <c r="U51" s="81" t="s">
        <v>36</v>
      </c>
      <c r="W51" s="53"/>
      <c r="X51" s="53"/>
      <c r="Y51" s="53"/>
      <c r="Z51" s="53"/>
      <c r="AA51" s="53"/>
      <c r="AB51" s="53"/>
      <c r="AC51" s="82"/>
      <c r="AH51" s="54"/>
    </row>
    <row r="52" spans="1:37" s="26" customFormat="1" ht="14.25" x14ac:dyDescent="0.2">
      <c r="D52" s="269" t="s">
        <v>47</v>
      </c>
      <c r="E52" s="269"/>
      <c r="F52" s="269"/>
      <c r="G52" s="269"/>
      <c r="H52" s="270" t="str">
        <f>IF(AND(AJ17&gt;0,$AJ$17&lt;2),$J$17,"")</f>
        <v/>
      </c>
      <c r="I52" s="271"/>
      <c r="J52" s="272" t="str">
        <f>IF(AND(AJ17&gt;0,$AJ$17&lt;2),$H$17,"")</f>
        <v/>
      </c>
      <c r="K52" s="273"/>
      <c r="L52" s="274"/>
      <c r="M52" s="272" t="str">
        <f>IF(AND(AJ17&gt;0,$AJ$17&lt;2),$M$17,"")</f>
        <v/>
      </c>
      <c r="N52" s="274"/>
      <c r="O52" s="78"/>
      <c r="P52" s="78"/>
      <c r="Q52" s="79"/>
      <c r="R52" s="83">
        <f>IF($AJ$17&lt;2,$AJ$17,0)</f>
        <v>0</v>
      </c>
      <c r="S52" s="84">
        <v>0</v>
      </c>
      <c r="U52" s="85">
        <f>IF(R52&gt;0,S52,0)</f>
        <v>0</v>
      </c>
      <c r="AC52" s="36"/>
      <c r="AH52" s="54"/>
    </row>
    <row r="53" spans="1:37" s="26" customFormat="1" ht="15" customHeight="1" x14ac:dyDescent="0.2">
      <c r="D53" s="269" t="s">
        <v>48</v>
      </c>
      <c r="E53" s="269"/>
      <c r="F53" s="269"/>
      <c r="G53" s="269"/>
      <c r="H53" s="270" t="str">
        <f>IF(AND($AJ$17&gt;=2,$AJ$17&lt;6),$J$17,"")</f>
        <v/>
      </c>
      <c r="I53" s="271"/>
      <c r="J53" s="272" t="str">
        <f>IF(AND($AJ$17&gt;=2,$AJ$17&lt;6),$H$17,"")</f>
        <v/>
      </c>
      <c r="K53" s="273"/>
      <c r="L53" s="274"/>
      <c r="M53" s="272" t="str">
        <f>IF(AND($AJ$17&gt;=2,$AJ$17&lt;6),$M$17,"")</f>
        <v/>
      </c>
      <c r="N53" s="274"/>
      <c r="O53" s="78"/>
      <c r="P53" s="78"/>
      <c r="Q53" s="79"/>
      <c r="R53" s="83">
        <f>IF(AND($AJ$17&gt;=2,AJ17&lt;6),$AJ$17,0)</f>
        <v>0</v>
      </c>
      <c r="S53" s="84">
        <v>20</v>
      </c>
      <c r="U53" s="85">
        <f>IF(R53&gt;0,S53,0)</f>
        <v>0</v>
      </c>
      <c r="AC53" s="36"/>
      <c r="AH53" s="54"/>
    </row>
    <row r="54" spans="1:37" s="26" customFormat="1" ht="14.25" x14ac:dyDescent="0.2">
      <c r="D54" s="269" t="s">
        <v>49</v>
      </c>
      <c r="E54" s="269"/>
      <c r="F54" s="269"/>
      <c r="G54" s="269"/>
      <c r="H54" s="270" t="str">
        <f>IF(AND($AJ$17&gt;=6,$AJ$17&lt;12),$J$17,"")</f>
        <v/>
      </c>
      <c r="I54" s="271"/>
      <c r="J54" s="272" t="str">
        <f>IF(AND($AJ$17&gt;=6,$AJ$17&lt;12),$H$17,"")</f>
        <v/>
      </c>
      <c r="K54" s="273"/>
      <c r="L54" s="274"/>
      <c r="M54" s="272" t="str">
        <f>IF(AND($AJ$17&gt;=6,$AJ$17&lt;12),$M$17,"")</f>
        <v/>
      </c>
      <c r="N54" s="274"/>
      <c r="O54" s="78"/>
      <c r="P54" s="78"/>
      <c r="Q54" s="79"/>
      <c r="R54" s="83">
        <f>IF(AND($AJ$17&gt;=6,AJ17&lt;12),$AJ$17,0)</f>
        <v>0</v>
      </c>
      <c r="S54" s="84">
        <v>42</v>
      </c>
      <c r="U54" s="85">
        <f>IF(R54&gt;0,S54,0)</f>
        <v>0</v>
      </c>
      <c r="AC54" s="86"/>
    </row>
    <row r="55" spans="1:37" s="26" customFormat="1" ht="15" thickBot="1" x14ac:dyDescent="0.25">
      <c r="D55" s="275" t="s">
        <v>50</v>
      </c>
      <c r="E55" s="275"/>
      <c r="F55" s="275"/>
      <c r="G55" s="275"/>
      <c r="H55" s="276" t="str">
        <f>IF($AJ$17&gt;=12,$J$17,"")</f>
        <v/>
      </c>
      <c r="I55" s="277"/>
      <c r="J55" s="278" t="str">
        <f>IF($AJ$17&gt;=12,$H$17,"")</f>
        <v/>
      </c>
      <c r="K55" s="279"/>
      <c r="L55" s="280"/>
      <c r="M55" s="278" t="str">
        <f>IF($AJ$17&gt;=12,$M$17,"")</f>
        <v/>
      </c>
      <c r="N55" s="280"/>
      <c r="O55" s="87"/>
      <c r="P55" s="87"/>
      <c r="Q55" s="88"/>
      <c r="R55" s="89">
        <f>IF($AJ$17&gt;=12,$AJ$17,0)</f>
        <v>0</v>
      </c>
      <c r="S55" s="90">
        <v>59</v>
      </c>
      <c r="U55" s="85">
        <f>IF(R55&gt;0,S55,0)</f>
        <v>0</v>
      </c>
      <c r="V55" s="54"/>
      <c r="AC55" s="86"/>
      <c r="AD55" s="54"/>
      <c r="AE55" s="54"/>
      <c r="AF55" s="54"/>
    </row>
    <row r="56" spans="1:37" s="26" customFormat="1" ht="15.75" hidden="1" thickBot="1" x14ac:dyDescent="0.3">
      <c r="D56" s="91" t="s">
        <v>51</v>
      </c>
      <c r="E56" s="92"/>
      <c r="F56" s="93"/>
      <c r="G56" s="93"/>
      <c r="H56" s="260">
        <v>0</v>
      </c>
      <c r="I56" s="261"/>
      <c r="J56" s="262">
        <v>0</v>
      </c>
      <c r="K56" s="263"/>
      <c r="L56" s="263"/>
      <c r="M56" s="262">
        <v>0</v>
      </c>
      <c r="N56" s="264"/>
      <c r="O56" s="190"/>
      <c r="P56" s="262">
        <v>0</v>
      </c>
      <c r="Q56" s="264"/>
      <c r="R56" s="189">
        <v>0</v>
      </c>
      <c r="S56" s="189">
        <v>0</v>
      </c>
      <c r="T56" s="94"/>
      <c r="U56" s="95">
        <f>H56+J56+M56+R56+S56+P56</f>
        <v>0</v>
      </c>
      <c r="AC56" s="86"/>
    </row>
    <row r="57" spans="1:37" s="26" customFormat="1" ht="15.75" thickBot="1" x14ac:dyDescent="0.3">
      <c r="D57" s="265" t="s">
        <v>52</v>
      </c>
      <c r="E57" s="266"/>
      <c r="F57" s="266"/>
      <c r="G57" s="266"/>
      <c r="H57" s="266"/>
      <c r="I57" s="266"/>
      <c r="J57" s="266"/>
      <c r="K57" s="266"/>
      <c r="L57" s="266"/>
      <c r="M57" s="267"/>
      <c r="N57" s="268"/>
      <c r="O57" s="268"/>
      <c r="P57" s="268"/>
      <c r="Q57" s="268"/>
      <c r="R57" s="268"/>
      <c r="S57" s="191"/>
      <c r="T57" s="96"/>
      <c r="U57" s="97">
        <f>SUM(U52:U56)</f>
        <v>0</v>
      </c>
      <c r="V57" s="54"/>
      <c r="W57" s="54"/>
      <c r="X57" s="54"/>
      <c r="Y57" s="54"/>
      <c r="Z57" s="54"/>
      <c r="AA57" s="54"/>
      <c r="AB57" s="54"/>
      <c r="AC57" s="98"/>
      <c r="AD57" s="54"/>
      <c r="AE57" s="54"/>
      <c r="AF57" s="54"/>
    </row>
    <row r="58" spans="1:37" s="26" customFormat="1" ht="3.75" customHeight="1" thickBot="1" x14ac:dyDescent="0.25">
      <c r="AC58" s="86"/>
    </row>
    <row r="59" spans="1:37" s="28" customFormat="1" ht="15" customHeight="1" thickBot="1" x14ac:dyDescent="0.3">
      <c r="B59" s="99"/>
      <c r="C59" s="100" t="s">
        <v>86</v>
      </c>
      <c r="D59" s="100"/>
      <c r="E59" s="100"/>
      <c r="F59" s="101"/>
      <c r="G59" s="102"/>
      <c r="H59" s="101"/>
      <c r="I59" s="100"/>
      <c r="J59" s="103"/>
      <c r="K59" s="103"/>
      <c r="L59" s="100"/>
      <c r="M59" s="104"/>
      <c r="N59" s="104"/>
      <c r="O59" s="104"/>
      <c r="P59" s="104"/>
      <c r="Q59" s="104"/>
      <c r="R59" s="100"/>
      <c r="S59" s="105"/>
      <c r="T59" s="100"/>
      <c r="U59" s="106">
        <f>U57+SUM(U32:U38)</f>
        <v>0</v>
      </c>
      <c r="W59" s="54"/>
      <c r="X59" s="54"/>
      <c r="Y59" s="54"/>
      <c r="Z59" s="54"/>
      <c r="AA59" s="54"/>
      <c r="AB59" s="54"/>
      <c r="AC59" s="98"/>
    </row>
    <row r="60" spans="1:37" s="28" customFormat="1" ht="3.75" customHeight="1" thickBot="1" x14ac:dyDescent="0.3">
      <c r="A60" s="31"/>
      <c r="B60" s="31"/>
      <c r="C60" s="31"/>
      <c r="D60" s="31"/>
      <c r="E60" s="31"/>
      <c r="F60" s="194"/>
      <c r="G60" s="195"/>
      <c r="H60" s="194"/>
      <c r="I60" s="31"/>
      <c r="J60" s="196"/>
      <c r="K60" s="196"/>
      <c r="L60" s="31"/>
      <c r="M60" s="197"/>
      <c r="N60" s="197"/>
      <c r="O60" s="197"/>
      <c r="P60" s="197"/>
      <c r="Q60" s="197"/>
      <c r="R60" s="31"/>
      <c r="S60" s="33"/>
      <c r="T60" s="31"/>
      <c r="U60" s="33"/>
      <c r="W60" s="54"/>
      <c r="X60" s="54"/>
      <c r="Y60" s="54"/>
      <c r="Z60" s="54"/>
      <c r="AA60" s="54"/>
      <c r="AB60" s="54"/>
      <c r="AC60" s="98"/>
    </row>
    <row r="61" spans="1:37" s="28" customFormat="1" ht="15" customHeight="1" thickBot="1" x14ac:dyDescent="0.3">
      <c r="A61" s="112"/>
      <c r="B61" s="198">
        <v>4</v>
      </c>
      <c r="C61" s="142" t="s">
        <v>63</v>
      </c>
      <c r="D61" s="110"/>
      <c r="E61" s="110"/>
      <c r="F61" s="110"/>
      <c r="G61" s="110"/>
      <c r="H61" s="193"/>
      <c r="I61" s="141"/>
      <c r="J61" s="143" t="s">
        <v>64</v>
      </c>
      <c r="K61" s="110"/>
      <c r="L61" s="110"/>
      <c r="M61" s="110"/>
      <c r="N61" s="110"/>
      <c r="O61" s="110"/>
      <c r="P61" s="110"/>
      <c r="Q61" s="110"/>
      <c r="R61" s="110"/>
      <c r="S61" s="110"/>
      <c r="T61" s="110"/>
      <c r="U61" s="110"/>
      <c r="W61" s="54"/>
      <c r="X61" s="54"/>
      <c r="Y61" s="54"/>
      <c r="Z61" s="54"/>
      <c r="AA61" s="54"/>
      <c r="AB61" s="54"/>
      <c r="AC61" s="98"/>
    </row>
    <row r="62" spans="1:37" s="28" customFormat="1" ht="7.5" customHeight="1" thickBot="1" x14ac:dyDescent="0.3">
      <c r="A62" s="112"/>
      <c r="B62" s="112"/>
      <c r="D62" s="141"/>
      <c r="E62" s="141"/>
      <c r="F62" s="141"/>
      <c r="G62" s="141"/>
      <c r="H62" s="141"/>
      <c r="I62" s="141"/>
      <c r="J62" s="141"/>
      <c r="K62" s="141"/>
      <c r="L62" s="141"/>
      <c r="M62" s="141"/>
      <c r="N62" s="141"/>
      <c r="O62" s="141"/>
      <c r="P62" s="141"/>
      <c r="Q62" s="110"/>
      <c r="R62" s="110"/>
      <c r="S62" s="110"/>
      <c r="T62" s="110"/>
      <c r="U62" s="110"/>
      <c r="W62" s="54"/>
      <c r="X62" s="54"/>
      <c r="Y62" s="54"/>
      <c r="Z62" s="54"/>
      <c r="AA62" s="54"/>
      <c r="AB62" s="54"/>
      <c r="AC62" s="98"/>
    </row>
    <row r="63" spans="1:37" s="28" customFormat="1" ht="15" customHeight="1" thickBot="1" x14ac:dyDescent="0.3">
      <c r="A63" s="112"/>
      <c r="B63" s="112"/>
      <c r="C63" s="112"/>
      <c r="D63" s="144" t="s">
        <v>66</v>
      </c>
      <c r="E63" s="145"/>
      <c r="F63" s="141"/>
      <c r="G63" s="252"/>
      <c r="H63" s="253"/>
      <c r="I63" s="139"/>
      <c r="J63" s="142" t="s">
        <v>54</v>
      </c>
      <c r="K63" s="112"/>
      <c r="L63" s="112"/>
      <c r="M63" s="140"/>
      <c r="N63" s="140"/>
      <c r="O63" s="140"/>
      <c r="P63" s="140"/>
      <c r="Q63" s="140"/>
      <c r="S63" s="217" t="s">
        <v>105</v>
      </c>
      <c r="T63" s="112"/>
      <c r="U63" s="212"/>
      <c r="W63" s="54"/>
      <c r="X63" s="54"/>
      <c r="Y63" s="54"/>
      <c r="Z63" s="54"/>
      <c r="AA63" s="54"/>
      <c r="AB63" s="54"/>
      <c r="AC63" s="98"/>
    </row>
    <row r="64" spans="1:37" s="28" customFormat="1" ht="15" customHeight="1" thickBot="1" x14ac:dyDescent="0.3">
      <c r="A64" s="112"/>
      <c r="B64" s="112"/>
      <c r="C64" s="112"/>
      <c r="D64" s="146" t="s">
        <v>67</v>
      </c>
      <c r="E64" s="112"/>
      <c r="F64" s="139"/>
      <c r="G64" s="139"/>
      <c r="H64" s="139"/>
      <c r="I64" s="139"/>
      <c r="J64" s="112"/>
      <c r="K64" s="112"/>
      <c r="L64" s="112"/>
      <c r="M64" s="140"/>
      <c r="N64" s="140"/>
      <c r="O64" s="140"/>
      <c r="P64" s="140"/>
      <c r="Q64" s="140"/>
      <c r="R64" s="140"/>
      <c r="S64" s="139"/>
      <c r="T64" s="112"/>
      <c r="U64" s="119"/>
      <c r="W64" s="54"/>
      <c r="X64" s="54"/>
      <c r="Y64" s="54"/>
      <c r="Z64" s="54"/>
      <c r="AA64" s="54"/>
      <c r="AB64" s="54"/>
      <c r="AC64" s="98"/>
    </row>
    <row r="65" spans="1:36" s="28" customFormat="1" ht="15" customHeight="1" thickBot="1" x14ac:dyDescent="0.3">
      <c r="A65" s="145"/>
      <c r="B65" s="145"/>
      <c r="C65" s="145"/>
      <c r="D65" s="145" t="s">
        <v>69</v>
      </c>
      <c r="E65" s="145"/>
      <c r="F65" s="147"/>
      <c r="G65" s="147"/>
      <c r="H65" s="145"/>
      <c r="I65" s="254"/>
      <c r="J65" s="255"/>
      <c r="K65" s="145"/>
      <c r="L65" s="145" t="s">
        <v>70</v>
      </c>
      <c r="M65" s="145"/>
      <c r="N65" s="256">
        <v>0.66</v>
      </c>
      <c r="O65" s="256"/>
      <c r="P65" s="256"/>
      <c r="Q65" s="146" t="s">
        <v>71</v>
      </c>
      <c r="R65" s="146"/>
      <c r="S65" s="185">
        <f>N65*I65</f>
        <v>0</v>
      </c>
      <c r="T65" s="145"/>
      <c r="U65" s="148"/>
      <c r="W65" s="54"/>
      <c r="X65" s="203" t="s">
        <v>135</v>
      </c>
      <c r="Y65" s="54"/>
      <c r="Z65" s="54"/>
      <c r="AA65" s="54"/>
      <c r="AB65" s="54"/>
      <c r="AC65" s="98"/>
    </row>
    <row r="66" spans="1:36" s="28" customFormat="1" ht="15" customHeight="1" x14ac:dyDescent="0.25">
      <c r="A66" s="145"/>
      <c r="B66" s="145"/>
      <c r="C66" s="145"/>
      <c r="D66" s="145"/>
      <c r="E66" s="145"/>
      <c r="F66" s="147"/>
      <c r="G66" s="147"/>
      <c r="H66" s="147"/>
      <c r="I66" s="147"/>
      <c r="J66" s="145"/>
      <c r="K66" s="145"/>
      <c r="L66" s="145"/>
      <c r="M66" s="146"/>
      <c r="N66" s="146"/>
      <c r="O66" s="146"/>
      <c r="P66" s="146"/>
      <c r="Q66" s="146"/>
      <c r="R66" s="146"/>
      <c r="S66" s="147"/>
      <c r="T66" s="145"/>
      <c r="U66" s="148"/>
      <c r="W66" s="54"/>
      <c r="X66" s="54"/>
      <c r="Y66" s="54"/>
      <c r="Z66" s="54"/>
      <c r="AA66" s="54"/>
      <c r="AB66" s="54"/>
      <c r="AC66" s="98"/>
    </row>
    <row r="67" spans="1:36" s="28" customFormat="1" ht="15" customHeight="1" x14ac:dyDescent="0.25">
      <c r="A67" s="145"/>
      <c r="B67" s="198">
        <v>5</v>
      </c>
      <c r="C67" s="142" t="s">
        <v>72</v>
      </c>
      <c r="D67" s="145"/>
      <c r="E67" s="145"/>
      <c r="F67" s="147"/>
      <c r="G67" s="147"/>
      <c r="H67" s="147"/>
      <c r="I67" s="147"/>
      <c r="J67" s="145"/>
      <c r="K67" s="257"/>
      <c r="L67" s="257"/>
      <c r="M67" s="257"/>
      <c r="N67" s="257"/>
      <c r="O67" s="257"/>
      <c r="P67" s="257"/>
      <c r="Q67" s="257"/>
      <c r="R67" s="180" t="s">
        <v>58</v>
      </c>
      <c r="S67" s="181"/>
      <c r="T67" s="145"/>
      <c r="U67" s="148"/>
      <c r="W67" s="54"/>
      <c r="X67" s="54"/>
      <c r="Y67" s="54"/>
      <c r="Z67" s="54"/>
      <c r="AA67" s="54"/>
      <c r="AB67" s="54"/>
      <c r="AC67" s="98"/>
    </row>
    <row r="68" spans="1:36" s="28" customFormat="1" ht="15" customHeight="1" x14ac:dyDescent="0.25">
      <c r="A68" s="145"/>
      <c r="B68" s="147"/>
      <c r="C68" s="145"/>
      <c r="D68" s="145"/>
      <c r="E68" s="145"/>
      <c r="F68" s="147"/>
      <c r="G68" s="147"/>
      <c r="H68" s="147"/>
      <c r="I68" s="147"/>
      <c r="J68" s="145"/>
      <c r="K68" s="145"/>
      <c r="L68" s="145"/>
      <c r="M68" s="146"/>
      <c r="N68" s="146"/>
      <c r="O68" s="146"/>
      <c r="P68" s="146"/>
      <c r="Q68" s="146"/>
      <c r="R68" s="146"/>
      <c r="S68" s="147"/>
      <c r="T68" s="145"/>
      <c r="U68" s="148"/>
      <c r="W68" s="54"/>
      <c r="X68" s="54"/>
      <c r="Y68" s="54"/>
      <c r="Z68" s="54"/>
      <c r="AA68" s="54"/>
      <c r="AB68" s="54"/>
      <c r="AC68" s="98"/>
    </row>
    <row r="69" spans="1:36" s="28" customFormat="1" ht="15" customHeight="1" x14ac:dyDescent="0.25">
      <c r="A69" s="145"/>
      <c r="B69" s="147"/>
      <c r="C69" s="145" t="s">
        <v>73</v>
      </c>
      <c r="D69" s="145"/>
      <c r="E69" s="145"/>
      <c r="F69" s="147"/>
      <c r="G69" s="147"/>
      <c r="H69" s="147"/>
      <c r="I69" s="147"/>
      <c r="J69" s="145"/>
      <c r="K69" s="145"/>
      <c r="L69" s="145"/>
      <c r="M69" s="146"/>
      <c r="N69" s="146"/>
      <c r="O69" s="146"/>
      <c r="P69" s="146"/>
      <c r="Q69" s="146"/>
      <c r="R69" s="146"/>
      <c r="S69" s="147"/>
      <c r="T69" s="145"/>
      <c r="U69" s="148"/>
      <c r="W69" s="54"/>
      <c r="X69" s="54"/>
      <c r="Y69" s="54"/>
      <c r="Z69" s="54"/>
      <c r="AA69" s="54"/>
      <c r="AB69" s="54"/>
      <c r="AC69" s="98"/>
    </row>
    <row r="70" spans="1:36" s="28" customFormat="1" ht="3.75" hidden="1" customHeight="1" x14ac:dyDescent="0.25">
      <c r="A70" s="149"/>
      <c r="B70" s="199"/>
      <c r="C70" s="149"/>
      <c r="D70" s="150"/>
      <c r="E70" s="150"/>
      <c r="F70" s="150"/>
      <c r="G70" s="150"/>
      <c r="H70" s="258"/>
      <c r="I70" s="258"/>
      <c r="J70" s="150"/>
      <c r="K70" s="150"/>
      <c r="L70" s="150"/>
      <c r="M70" s="150"/>
      <c r="N70" s="150"/>
      <c r="O70" s="150"/>
      <c r="P70" s="150"/>
      <c r="Q70" s="259"/>
      <c r="R70" s="259"/>
      <c r="S70" s="150"/>
      <c r="T70" s="149"/>
      <c r="U70" s="148"/>
      <c r="W70" s="54"/>
      <c r="X70" s="54"/>
      <c r="Y70" s="54"/>
      <c r="Z70" s="54"/>
      <c r="AA70" s="54"/>
      <c r="AB70" s="54"/>
      <c r="AC70" s="98"/>
    </row>
    <row r="71" spans="1:36" s="28" customFormat="1" ht="15.75" hidden="1" customHeight="1" x14ac:dyDescent="0.25">
      <c r="B71" s="198">
        <v>6</v>
      </c>
      <c r="C71" s="244" t="s">
        <v>87</v>
      </c>
      <c r="D71" s="244"/>
      <c r="E71" s="244"/>
      <c r="F71" s="244"/>
      <c r="G71" s="244"/>
      <c r="H71" s="244"/>
      <c r="I71" s="244"/>
      <c r="J71" s="244"/>
      <c r="K71" s="244"/>
      <c r="L71" s="244"/>
      <c r="M71" s="244"/>
      <c r="N71" s="244"/>
      <c r="O71" s="244"/>
      <c r="P71" s="244"/>
      <c r="Q71" s="244"/>
      <c r="R71" s="244"/>
      <c r="S71" s="244"/>
      <c r="T71" s="244"/>
      <c r="U71" s="244"/>
      <c r="AH71" s="28" t="s">
        <v>17</v>
      </c>
    </row>
    <row r="72" spans="1:36" ht="15.75" hidden="1" x14ac:dyDescent="0.25">
      <c r="B72" s="28"/>
      <c r="C72" s="244"/>
      <c r="D72" s="244"/>
      <c r="E72" s="244"/>
      <c r="F72" s="244"/>
      <c r="G72" s="244"/>
      <c r="H72" s="244"/>
      <c r="I72" s="244"/>
      <c r="J72" s="244"/>
      <c r="K72" s="244"/>
      <c r="L72" s="244"/>
      <c r="M72" s="244"/>
      <c r="N72" s="244"/>
      <c r="O72" s="244"/>
      <c r="P72" s="244"/>
      <c r="Q72" s="244"/>
      <c r="R72" s="244"/>
      <c r="S72" s="244"/>
      <c r="T72" s="244"/>
      <c r="U72" s="244"/>
    </row>
    <row r="73" spans="1:36" ht="15.75" hidden="1" x14ac:dyDescent="0.25">
      <c r="B73" s="28"/>
      <c r="C73" s="244"/>
      <c r="D73" s="244"/>
      <c r="E73" s="244"/>
      <c r="F73" s="244"/>
      <c r="G73" s="244"/>
      <c r="H73" s="244"/>
      <c r="I73" s="244"/>
      <c r="J73" s="244"/>
      <c r="K73" s="244"/>
      <c r="L73" s="244"/>
      <c r="M73" s="244"/>
      <c r="N73" s="244"/>
      <c r="O73" s="244"/>
      <c r="P73" s="244"/>
      <c r="Q73" s="244"/>
      <c r="R73" s="244"/>
      <c r="S73" s="244"/>
      <c r="T73" s="244"/>
      <c r="U73" s="244"/>
    </row>
    <row r="74" spans="1:36" ht="6" hidden="1" customHeight="1" thickBot="1" x14ac:dyDescent="0.3">
      <c r="B74" s="28"/>
      <c r="C74" s="192"/>
      <c r="D74" s="192"/>
      <c r="E74" s="192"/>
      <c r="F74" s="192"/>
      <c r="G74" s="192"/>
      <c r="H74" s="192"/>
      <c r="I74" s="192"/>
      <c r="J74" s="192"/>
      <c r="K74" s="192"/>
      <c r="L74" s="192"/>
      <c r="M74" s="192"/>
      <c r="N74" s="192"/>
      <c r="O74" s="192"/>
      <c r="P74" s="192"/>
      <c r="Q74" s="192"/>
      <c r="R74" s="192"/>
      <c r="S74" s="192"/>
      <c r="T74" s="192"/>
      <c r="U74" s="192"/>
    </row>
    <row r="75" spans="1:36" ht="19.5" hidden="1" customHeight="1" thickBot="1" x14ac:dyDescent="0.35">
      <c r="B75" s="107"/>
      <c r="C75" s="178" t="s">
        <v>88</v>
      </c>
      <c r="D75" s="108"/>
      <c r="E75" s="108"/>
      <c r="F75" s="108"/>
      <c r="G75" s="245" t="s">
        <v>53</v>
      </c>
      <c r="H75" s="246"/>
      <c r="I75" s="246"/>
      <c r="J75" s="246"/>
      <c r="K75" s="246"/>
      <c r="L75" s="246"/>
      <c r="M75" s="247"/>
      <c r="N75" s="109" t="s">
        <v>54</v>
      </c>
      <c r="O75" s="108"/>
      <c r="P75" s="108"/>
      <c r="Q75" s="108"/>
      <c r="R75" s="108"/>
      <c r="S75" s="110"/>
      <c r="T75" s="110"/>
      <c r="U75" s="110"/>
    </row>
    <row r="76" spans="1:36" ht="3.75" hidden="1" customHeight="1" x14ac:dyDescent="0.25">
      <c r="B76" s="28"/>
      <c r="C76" s="192"/>
      <c r="E76" s="192"/>
      <c r="F76" s="192"/>
      <c r="G76" s="192"/>
      <c r="H76" s="192"/>
      <c r="I76" s="192"/>
      <c r="J76" s="192"/>
      <c r="K76" s="192"/>
      <c r="L76" s="192"/>
      <c r="M76" s="192"/>
      <c r="N76" s="192"/>
      <c r="O76" s="192"/>
      <c r="P76" s="192"/>
      <c r="Q76" s="192"/>
      <c r="R76" s="192"/>
      <c r="S76" s="192"/>
      <c r="T76" s="192"/>
      <c r="U76" s="192"/>
    </row>
    <row r="77" spans="1:36" ht="11.25" hidden="1" customHeight="1" x14ac:dyDescent="0.25">
      <c r="B77" s="28"/>
      <c r="C77" s="192"/>
      <c r="D77" s="111" t="s">
        <v>53</v>
      </c>
      <c r="E77" s="192"/>
      <c r="F77" s="192"/>
      <c r="G77" s="192"/>
      <c r="H77" s="192"/>
      <c r="I77" s="192"/>
      <c r="J77" s="192"/>
      <c r="K77" s="192"/>
      <c r="L77" s="192"/>
      <c r="M77" s="192"/>
      <c r="N77" s="192"/>
      <c r="O77" s="192"/>
      <c r="P77" s="192"/>
      <c r="Q77" s="192"/>
      <c r="R77" s="192"/>
      <c r="S77" s="192"/>
      <c r="T77" s="192"/>
      <c r="U77" s="192"/>
    </row>
    <row r="78" spans="1:36" s="31" customFormat="1" ht="15.75" hidden="1" x14ac:dyDescent="0.25">
      <c r="A78" s="112"/>
      <c r="B78" s="112"/>
      <c r="C78" s="112"/>
      <c r="D78" s="113" t="s">
        <v>55</v>
      </c>
      <c r="E78" s="114"/>
      <c r="F78" s="114"/>
      <c r="G78" s="114"/>
      <c r="H78" s="115"/>
      <c r="I78" s="115"/>
      <c r="J78" s="115">
        <v>85</v>
      </c>
      <c r="K78" s="114"/>
      <c r="L78" s="116" t="s">
        <v>56</v>
      </c>
      <c r="M78" s="72" t="s">
        <v>57</v>
      </c>
      <c r="N78" s="114">
        <f>SUM(Q32:R38)</f>
        <v>0</v>
      </c>
      <c r="O78" s="117" t="s">
        <v>58</v>
      </c>
      <c r="P78" s="118">
        <f>N78*J78*AH78</f>
        <v>0</v>
      </c>
      <c r="Q78" s="112"/>
      <c r="R78" s="112"/>
      <c r="S78" s="119"/>
      <c r="T78" s="112"/>
      <c r="U78" s="112"/>
      <c r="AH78" s="120">
        <f>IF(G75="In-State Travel",1,0)</f>
        <v>0</v>
      </c>
      <c r="AI78" s="121">
        <f>AH78</f>
        <v>0</v>
      </c>
      <c r="AJ78" s="111">
        <f>IF(AI78="1",1,0)</f>
        <v>0</v>
      </c>
    </row>
    <row r="79" spans="1:36" s="111" customFormat="1" ht="15.75" hidden="1" x14ac:dyDescent="0.25">
      <c r="D79" s="122" t="s">
        <v>59</v>
      </c>
      <c r="E79" s="72"/>
      <c r="F79" s="123"/>
      <c r="G79" s="123"/>
      <c r="H79" s="124"/>
      <c r="I79" s="124"/>
      <c r="J79" s="125">
        <v>135</v>
      </c>
      <c r="K79" s="123"/>
      <c r="L79" s="126" t="s">
        <v>56</v>
      </c>
      <c r="M79" s="72" t="s">
        <v>57</v>
      </c>
      <c r="N79" s="123">
        <f>SUM(Q32:R38)</f>
        <v>0</v>
      </c>
      <c r="O79" s="123" t="s">
        <v>58</v>
      </c>
      <c r="P79" s="118">
        <f>N79*J79*AH79</f>
        <v>0</v>
      </c>
      <c r="Q79" s="127"/>
      <c r="R79" s="127"/>
      <c r="S79" s="128"/>
      <c r="U79" s="119"/>
      <c r="AH79" s="120">
        <f>IF(G75="Santa Fe, NM",1,0)</f>
        <v>0</v>
      </c>
      <c r="AI79" s="129">
        <f>AH79</f>
        <v>0</v>
      </c>
      <c r="AJ79" s="111">
        <f>IF(AH79="1",1,0)</f>
        <v>0</v>
      </c>
    </row>
    <row r="80" spans="1:36" s="111" customFormat="1" ht="15.75" hidden="1" x14ac:dyDescent="0.25">
      <c r="D80" s="122" t="s">
        <v>60</v>
      </c>
      <c r="E80" s="72"/>
      <c r="F80" s="123"/>
      <c r="G80" s="123"/>
      <c r="H80" s="124"/>
      <c r="I80" s="124"/>
      <c r="J80" s="125">
        <v>115</v>
      </c>
      <c r="K80" s="123"/>
      <c r="L80" s="126" t="s">
        <v>56</v>
      </c>
      <c r="M80" s="72" t="s">
        <v>57</v>
      </c>
      <c r="N80" s="123">
        <f>SUM(Q32:R38)</f>
        <v>0</v>
      </c>
      <c r="O80" s="123" t="s">
        <v>58</v>
      </c>
      <c r="P80" s="118">
        <f>N80*J80*AH80</f>
        <v>0</v>
      </c>
      <c r="Q80" s="127"/>
      <c r="R80" s="127"/>
      <c r="S80" s="128"/>
      <c r="U80" s="119"/>
      <c r="AH80" s="120">
        <f>IF(G75="Out-of-State Travel",1,0)</f>
        <v>0</v>
      </c>
      <c r="AI80" s="129">
        <f>AH80</f>
        <v>0</v>
      </c>
      <c r="AJ80" s="111">
        <f>IF(AH80="1",1,0)</f>
        <v>0</v>
      </c>
    </row>
    <row r="81" spans="1:36" s="111" customFormat="1" ht="15.75" hidden="1" x14ac:dyDescent="0.25">
      <c r="D81" s="122" t="s">
        <v>61</v>
      </c>
      <c r="E81" s="72"/>
      <c r="F81" s="123"/>
      <c r="G81" s="123"/>
      <c r="H81" s="124"/>
      <c r="I81" s="124"/>
      <c r="J81" s="125"/>
      <c r="K81" s="123"/>
      <c r="L81" s="123"/>
      <c r="M81" s="123"/>
      <c r="N81" s="123"/>
      <c r="O81" s="123"/>
      <c r="P81" s="118">
        <f>U57*AJ82</f>
        <v>0</v>
      </c>
      <c r="Q81" s="127"/>
      <c r="R81" s="127"/>
      <c r="S81" s="128"/>
      <c r="U81" s="119"/>
      <c r="AF81" s="130">
        <f>IF(G75="Not Requesting Per Diem Reimbursement",1,0)</f>
        <v>1</v>
      </c>
      <c r="AJ81" s="120">
        <f>IF(G75="Not Requesting Per Diem Reimbursement",0,1)</f>
        <v>0</v>
      </c>
    </row>
    <row r="82" spans="1:36" s="111" customFormat="1" ht="3.75" customHeight="1" thickBot="1" x14ac:dyDescent="0.3">
      <c r="F82" s="128"/>
      <c r="G82" s="128"/>
      <c r="H82" s="127"/>
      <c r="I82" s="127"/>
      <c r="J82" s="131"/>
      <c r="K82" s="128"/>
      <c r="L82" s="128"/>
      <c r="M82" s="128"/>
      <c r="N82" s="128"/>
      <c r="O82" s="128"/>
      <c r="P82" s="33"/>
      <c r="Q82" s="127"/>
      <c r="R82" s="127"/>
      <c r="S82" s="128"/>
      <c r="U82" s="119"/>
      <c r="AE82" s="111" t="s">
        <v>62</v>
      </c>
      <c r="AH82" s="120"/>
      <c r="AJ82" s="111">
        <f>SUM(AJ78:AJ81)</f>
        <v>0</v>
      </c>
    </row>
    <row r="83" spans="1:36" s="111" customFormat="1" ht="16.5" thickBot="1" x14ac:dyDescent="0.3">
      <c r="B83" s="132"/>
      <c r="C83" s="100" t="s">
        <v>102</v>
      </c>
      <c r="D83" s="133"/>
      <c r="E83" s="133"/>
      <c r="F83" s="134"/>
      <c r="G83" s="134"/>
      <c r="H83" s="134"/>
      <c r="I83" s="134"/>
      <c r="J83" s="133"/>
      <c r="K83" s="133"/>
      <c r="L83" s="133"/>
      <c r="M83" s="135"/>
      <c r="N83" s="135"/>
      <c r="O83" s="135"/>
      <c r="P83" s="136">
        <f>S65+S67</f>
        <v>0</v>
      </c>
      <c r="Q83" s="137"/>
      <c r="R83" s="137"/>
      <c r="S83" s="138"/>
      <c r="U83" s="119"/>
      <c r="AF83" s="111">
        <f>IF(P83&gt;0,1,0)</f>
        <v>0</v>
      </c>
    </row>
    <row r="84" spans="1:36" s="141" customFormat="1" ht="6.75" customHeight="1" thickBot="1" x14ac:dyDescent="0.25">
      <c r="A84" s="112"/>
      <c r="B84" s="112"/>
      <c r="C84" s="112"/>
      <c r="D84" s="112"/>
      <c r="E84" s="112"/>
      <c r="F84" s="139"/>
      <c r="G84" s="139"/>
      <c r="H84" s="139"/>
      <c r="I84" s="139"/>
      <c r="J84" s="112"/>
      <c r="K84" s="112"/>
      <c r="L84" s="112"/>
      <c r="M84" s="140"/>
      <c r="N84" s="140"/>
      <c r="O84" s="140"/>
      <c r="P84" s="140"/>
      <c r="Q84" s="140"/>
      <c r="R84" s="140"/>
      <c r="S84" s="139"/>
      <c r="T84" s="112"/>
      <c r="U84" s="119"/>
    </row>
    <row r="85" spans="1:36" s="28" customFormat="1" ht="15" customHeight="1" thickBot="1" x14ac:dyDescent="0.3">
      <c r="A85" s="99" t="s">
        <v>74</v>
      </c>
      <c r="B85" s="151" t="s">
        <v>75</v>
      </c>
      <c r="C85" s="151"/>
      <c r="D85" s="151"/>
      <c r="E85" s="151"/>
      <c r="F85" s="151"/>
      <c r="G85" s="151"/>
      <c r="H85" s="151"/>
      <c r="I85" s="151"/>
      <c r="J85" s="151"/>
      <c r="K85" s="151"/>
      <c r="L85" s="151"/>
      <c r="M85" s="100"/>
      <c r="N85" s="100"/>
      <c r="O85" s="100"/>
      <c r="P85" s="100"/>
      <c r="Q85" s="100"/>
      <c r="R85" s="100"/>
      <c r="S85" s="151"/>
      <c r="T85" s="152"/>
      <c r="U85" s="153">
        <f>P83+U59</f>
        <v>0</v>
      </c>
      <c r="W85" s="54"/>
      <c r="X85" s="54"/>
      <c r="Y85" s="54"/>
      <c r="Z85" s="54"/>
      <c r="AA85" s="54"/>
      <c r="AB85" s="54"/>
      <c r="AC85" s="98"/>
    </row>
    <row r="86" spans="1:36" s="141" customFormat="1" ht="3.75" customHeight="1" thickBot="1" x14ac:dyDescent="0.25">
      <c r="V86" s="110"/>
      <c r="AG86" s="141" t="s">
        <v>65</v>
      </c>
    </row>
    <row r="87" spans="1:36" s="141" customFormat="1" ht="11.25" hidden="1" x14ac:dyDescent="0.2">
      <c r="AH87" s="141" t="s">
        <v>89</v>
      </c>
    </row>
    <row r="88" spans="1:36" s="141" customFormat="1" ht="11.25" hidden="1" x14ac:dyDescent="0.2">
      <c r="AH88" s="141" t="s">
        <v>65</v>
      </c>
    </row>
    <row r="89" spans="1:36" s="145" customFormat="1" ht="15.75" hidden="1" x14ac:dyDescent="0.25">
      <c r="AH89" s="141" t="s">
        <v>68</v>
      </c>
    </row>
    <row r="90" spans="1:36" s="145" customFormat="1" ht="10.35" hidden="1" customHeight="1" x14ac:dyDescent="0.25">
      <c r="AH90" s="145" t="s">
        <v>132</v>
      </c>
    </row>
    <row r="91" spans="1:36" s="145" customFormat="1" ht="15.75" hidden="1" x14ac:dyDescent="0.25">
      <c r="AH91" s="145" t="s">
        <v>133</v>
      </c>
    </row>
    <row r="92" spans="1:36" s="145" customFormat="1" ht="3.75" hidden="1" customHeight="1" x14ac:dyDescent="0.25"/>
    <row r="93" spans="1:36" s="145" customFormat="1" ht="15.75" hidden="1" x14ac:dyDescent="0.25"/>
    <row r="94" spans="1:36" s="145" customFormat="1" ht="3.75" hidden="1" customHeight="1" x14ac:dyDescent="0.25">
      <c r="V94" s="149"/>
      <c r="W94" s="149"/>
    </row>
    <row r="95" spans="1:36" s="141" customFormat="1" ht="16.5" hidden="1" thickBot="1" x14ac:dyDescent="0.3">
      <c r="V95" s="154"/>
      <c r="W95" s="154"/>
    </row>
    <row r="96" spans="1:36" s="141" customFormat="1" ht="15.75" customHeight="1" x14ac:dyDescent="0.25">
      <c r="A96" s="248" t="s">
        <v>76</v>
      </c>
      <c r="B96" s="248"/>
      <c r="C96" s="248"/>
      <c r="D96" s="248"/>
      <c r="E96" s="248"/>
      <c r="F96" s="248"/>
      <c r="G96" s="248"/>
      <c r="H96" s="248"/>
      <c r="I96" s="248"/>
      <c r="J96" s="248"/>
      <c r="K96" s="248"/>
      <c r="L96" s="248"/>
      <c r="M96" s="248"/>
      <c r="N96" s="248"/>
      <c r="O96" s="248"/>
      <c r="P96" s="248"/>
      <c r="Q96" s="248"/>
      <c r="R96" s="248"/>
      <c r="S96" s="248"/>
      <c r="T96" s="248"/>
      <c r="U96" s="248"/>
      <c r="V96" s="154"/>
      <c r="W96" s="154"/>
    </row>
    <row r="97" spans="1:23" s="141" customFormat="1" ht="15.75" x14ac:dyDescent="0.25">
      <c r="A97" s="249"/>
      <c r="B97" s="249"/>
      <c r="C97" s="249"/>
      <c r="D97" s="249"/>
      <c r="E97" s="249"/>
      <c r="F97" s="249"/>
      <c r="G97" s="249"/>
      <c r="H97" s="249"/>
      <c r="I97" s="249"/>
      <c r="J97" s="249"/>
      <c r="K97" s="249"/>
      <c r="L97" s="249"/>
      <c r="M97" s="249"/>
      <c r="N97" s="249"/>
      <c r="O97" s="249"/>
      <c r="P97" s="249"/>
      <c r="Q97" s="249"/>
      <c r="R97" s="249"/>
      <c r="S97" s="249"/>
      <c r="T97" s="249"/>
      <c r="U97" s="249"/>
      <c r="V97" s="154"/>
      <c r="W97" s="154"/>
    </row>
    <row r="98" spans="1:23" s="111" customFormat="1" ht="3.75" customHeight="1" x14ac:dyDescent="0.25">
      <c r="A98" s="1"/>
      <c r="B98" s="1"/>
      <c r="C98" s="1"/>
      <c r="D98" s="155"/>
      <c r="E98" s="155"/>
      <c r="F98" s="155"/>
      <c r="G98" s="155"/>
      <c r="H98" s="155"/>
      <c r="I98" s="155"/>
      <c r="J98" s="155"/>
      <c r="K98" s="155"/>
      <c r="S98" s="156"/>
      <c r="T98" s="1"/>
      <c r="U98" s="1"/>
      <c r="V98" s="1"/>
      <c r="W98" s="1"/>
    </row>
    <row r="99" spans="1:23" ht="15.75" x14ac:dyDescent="0.25">
      <c r="B99" s="157"/>
      <c r="C99" s="157"/>
      <c r="D99" s="158"/>
      <c r="E99" s="158"/>
      <c r="G99" s="159" t="s">
        <v>77</v>
      </c>
      <c r="H99" s="357"/>
      <c r="I99" s="357"/>
      <c r="J99" s="357"/>
      <c r="K99" s="357"/>
      <c r="L99" s="357"/>
      <c r="N99" s="160" t="s">
        <v>78</v>
      </c>
      <c r="O99" s="356"/>
      <c r="P99" s="356"/>
      <c r="Q99" s="356"/>
      <c r="S99" s="250"/>
      <c r="T99" s="250"/>
      <c r="U99" s="250"/>
    </row>
    <row r="100" spans="1:23" ht="6.75" customHeight="1" x14ac:dyDescent="0.2">
      <c r="B100" s="161"/>
      <c r="C100" s="161"/>
      <c r="D100" s="162"/>
      <c r="E100" s="162"/>
      <c r="F100" s="163"/>
      <c r="G100" s="164"/>
      <c r="H100" s="164"/>
      <c r="I100" s="164"/>
      <c r="J100" s="164"/>
      <c r="K100" s="164"/>
      <c r="L100" s="164"/>
      <c r="N100" s="165"/>
      <c r="O100" s="164"/>
      <c r="P100" s="164"/>
      <c r="Q100" s="164"/>
    </row>
    <row r="101" spans="1:23" ht="15.75" x14ac:dyDescent="0.25">
      <c r="B101" s="166"/>
      <c r="C101" s="166"/>
      <c r="D101" s="167"/>
      <c r="E101" s="167"/>
      <c r="G101" s="168" t="s">
        <v>80</v>
      </c>
      <c r="H101" s="357"/>
      <c r="I101" s="357"/>
      <c r="J101" s="357"/>
      <c r="K101" s="357"/>
      <c r="L101" s="357"/>
      <c r="N101" s="160" t="s">
        <v>78</v>
      </c>
      <c r="O101" s="356"/>
      <c r="P101" s="356"/>
      <c r="Q101" s="356"/>
      <c r="R101" s="323" t="s">
        <v>136</v>
      </c>
      <c r="S101" s="323"/>
      <c r="T101" s="323"/>
      <c r="U101" s="323"/>
    </row>
    <row r="102" spans="1:23" ht="3.75" customHeight="1" x14ac:dyDescent="0.25">
      <c r="B102" s="166"/>
      <c r="C102" s="166"/>
      <c r="D102" s="167"/>
      <c r="E102" s="167"/>
      <c r="F102" s="168"/>
      <c r="G102" s="169"/>
      <c r="H102" s="169"/>
      <c r="I102" s="169"/>
      <c r="J102" s="169"/>
      <c r="K102" s="169"/>
      <c r="L102" s="169"/>
      <c r="N102" s="165"/>
      <c r="O102" s="169"/>
      <c r="P102" s="169"/>
      <c r="Q102" s="169"/>
      <c r="R102" s="164"/>
      <c r="S102" s="170"/>
      <c r="T102" s="170"/>
      <c r="U102" s="171"/>
    </row>
    <row r="103" spans="1:23" s="172" customFormat="1" ht="15.75" x14ac:dyDescent="0.25">
      <c r="B103" s="166"/>
      <c r="C103" s="166"/>
      <c r="D103" s="167"/>
      <c r="E103" s="167"/>
      <c r="G103" s="168" t="s">
        <v>138</v>
      </c>
      <c r="H103" s="357"/>
      <c r="I103" s="357"/>
      <c r="J103" s="357"/>
      <c r="K103" s="357"/>
      <c r="L103" s="357"/>
      <c r="N103" s="160" t="s">
        <v>78</v>
      </c>
      <c r="O103" s="356"/>
      <c r="P103" s="356"/>
      <c r="Q103" s="356"/>
      <c r="R103" s="164"/>
      <c r="S103" s="250" t="s">
        <v>79</v>
      </c>
      <c r="T103" s="250"/>
      <c r="U103" s="250"/>
      <c r="V103" s="1"/>
      <c r="W103" s="1"/>
    </row>
    <row r="104" spans="1:23" s="172" customFormat="1" ht="3.75" customHeight="1" x14ac:dyDescent="0.2">
      <c r="B104" s="166"/>
      <c r="C104" s="166"/>
      <c r="D104" s="166"/>
      <c r="E104" s="166"/>
      <c r="F104" s="173"/>
      <c r="G104" s="170"/>
      <c r="H104" s="170"/>
      <c r="I104" s="170"/>
      <c r="J104" s="170"/>
      <c r="K104" s="174"/>
      <c r="L104" s="170"/>
      <c r="M104" s="170"/>
      <c r="N104" s="170"/>
      <c r="O104" s="170"/>
      <c r="P104" s="170"/>
      <c r="Q104" s="170"/>
      <c r="R104" s="170"/>
      <c r="S104" s="6"/>
      <c r="T104" s="1"/>
      <c r="U104" s="1"/>
      <c r="V104" s="1"/>
      <c r="W104" s="1"/>
    </row>
    <row r="105" spans="1:23" ht="15.75" x14ac:dyDescent="0.25">
      <c r="A105" s="172"/>
      <c r="B105" s="166"/>
      <c r="C105" s="166"/>
      <c r="D105" s="167"/>
      <c r="E105" s="167"/>
      <c r="F105" s="172"/>
      <c r="G105" s="168" t="s">
        <v>81</v>
      </c>
      <c r="H105" s="357"/>
      <c r="I105" s="357"/>
      <c r="J105" s="357"/>
      <c r="K105" s="357"/>
      <c r="L105" s="357"/>
      <c r="M105" s="172"/>
      <c r="N105" s="160" t="s">
        <v>78</v>
      </c>
      <c r="O105" s="356"/>
      <c r="P105" s="356"/>
      <c r="Q105" s="356"/>
      <c r="R105" s="164"/>
      <c r="S105" s="324"/>
      <c r="T105" s="324"/>
      <c r="U105" s="324"/>
    </row>
    <row r="106" spans="1:23" ht="15.75" x14ac:dyDescent="0.25">
      <c r="A106" s="158" t="s">
        <v>82</v>
      </c>
      <c r="B106" s="158"/>
      <c r="C106" s="158"/>
      <c r="D106" s="158"/>
      <c r="E106" s="158"/>
      <c r="F106" s="158"/>
      <c r="G106" s="158"/>
      <c r="H106" s="158"/>
      <c r="I106" s="158"/>
      <c r="J106" s="158"/>
      <c r="K106" s="158"/>
      <c r="L106" s="158"/>
      <c r="M106" s="158"/>
      <c r="N106" s="158"/>
      <c r="O106" s="158"/>
      <c r="P106" s="158"/>
      <c r="Q106" s="158"/>
      <c r="R106" s="158"/>
      <c r="S106" s="158"/>
      <c r="T106" s="158"/>
    </row>
    <row r="107" spans="1:23" ht="15.75" x14ac:dyDescent="0.25">
      <c r="A107" s="176"/>
      <c r="B107" s="176"/>
      <c r="C107" s="176"/>
      <c r="D107" s="176"/>
      <c r="E107" s="176"/>
      <c r="F107" s="176"/>
      <c r="G107" s="176"/>
      <c r="H107" s="176"/>
      <c r="I107" s="176"/>
      <c r="J107" s="176"/>
      <c r="K107" s="176"/>
      <c r="L107" s="176"/>
      <c r="M107" s="176"/>
      <c r="N107" s="176"/>
      <c r="O107" s="176"/>
      <c r="P107" s="176"/>
      <c r="Q107" s="176"/>
      <c r="R107" s="176"/>
      <c r="S107" s="176"/>
      <c r="T107" s="176"/>
      <c r="U107" s="177"/>
    </row>
    <row r="108" spans="1:23" x14ac:dyDescent="0.2">
      <c r="E108" s="27"/>
    </row>
    <row r="109" spans="1:23" ht="15.75" x14ac:dyDescent="0.2">
      <c r="A109" s="1" t="s">
        <v>83</v>
      </c>
      <c r="E109" s="358"/>
      <c r="F109" s="358"/>
      <c r="H109" s="1" t="s">
        <v>84</v>
      </c>
      <c r="I109" s="358"/>
      <c r="J109" s="358"/>
      <c r="M109" s="1" t="s">
        <v>85</v>
      </c>
      <c r="N109" s="358"/>
      <c r="O109" s="358"/>
      <c r="P109" s="358"/>
      <c r="Q109" s="358"/>
      <c r="S109" s="211" t="s">
        <v>104</v>
      </c>
      <c r="T109" s="170"/>
      <c r="U109" s="210"/>
    </row>
    <row r="110" spans="1:23" x14ac:dyDescent="0.2">
      <c r="U110" s="175" t="s">
        <v>139</v>
      </c>
    </row>
    <row r="120" spans="19:19" x14ac:dyDescent="0.2">
      <c r="S120" s="1"/>
    </row>
  </sheetData>
  <sheetProtection algorithmName="SHA-512" hashValue="5QXgZoLYDsArA7BEx0d5jl8MrwjBPchHFidWtwHJjpugY03y6UmlvJ4CPhBKXJlioWCZwfNky9FEgYKB6DQ+yA==" saltValue="xOoE4BQwM8nS+Xl+rqyR4w==" spinCount="100000" sheet="1" objects="1" scenarios="1"/>
  <mergeCells count="140">
    <mergeCell ref="O105:Q105"/>
    <mergeCell ref="O103:Q103"/>
    <mergeCell ref="O101:Q101"/>
    <mergeCell ref="O99:Q99"/>
    <mergeCell ref="H99:L99"/>
    <mergeCell ref="H101:L101"/>
    <mergeCell ref="H103:L103"/>
    <mergeCell ref="H105:L105"/>
    <mergeCell ref="E109:F109"/>
    <mergeCell ref="I109:J109"/>
    <mergeCell ref="N109:Q109"/>
    <mergeCell ref="R101:U101"/>
    <mergeCell ref="S103:U103"/>
    <mergeCell ref="S105:U105"/>
    <mergeCell ref="A1:U1"/>
    <mergeCell ref="A2:U2"/>
    <mergeCell ref="A3:U3"/>
    <mergeCell ref="A4:U4"/>
    <mergeCell ref="A6:U6"/>
    <mergeCell ref="A7:U7"/>
    <mergeCell ref="F15:M15"/>
    <mergeCell ref="Q15:R15"/>
    <mergeCell ref="Q16:R16"/>
    <mergeCell ref="S16:U16"/>
    <mergeCell ref="N17:P17"/>
    <mergeCell ref="Q17:U17"/>
    <mergeCell ref="J16:K16"/>
    <mergeCell ref="F10:M10"/>
    <mergeCell ref="Q10:U10"/>
    <mergeCell ref="F11:M11"/>
    <mergeCell ref="F12:M12"/>
    <mergeCell ref="F14:M14"/>
    <mergeCell ref="Q14:S14"/>
    <mergeCell ref="A19:U19"/>
    <mergeCell ref="A20:U20"/>
    <mergeCell ref="H22:I22"/>
    <mergeCell ref="H24:I24"/>
    <mergeCell ref="C26:U28"/>
    <mergeCell ref="D31:G31"/>
    <mergeCell ref="H31:I31"/>
    <mergeCell ref="J31:L31"/>
    <mergeCell ref="M31:N31"/>
    <mergeCell ref="Q31:R31"/>
    <mergeCell ref="D32:G32"/>
    <mergeCell ref="H32:I32"/>
    <mergeCell ref="J32:L32"/>
    <mergeCell ref="M32:N32"/>
    <mergeCell ref="Q32:R32"/>
    <mergeCell ref="D33:G33"/>
    <mergeCell ref="H33:I33"/>
    <mergeCell ref="J33:L33"/>
    <mergeCell ref="M33:N33"/>
    <mergeCell ref="Q33:R33"/>
    <mergeCell ref="D34:G34"/>
    <mergeCell ref="H34:I34"/>
    <mergeCell ref="J34:L34"/>
    <mergeCell ref="M34:N34"/>
    <mergeCell ref="Q34:R34"/>
    <mergeCell ref="D35:G35"/>
    <mergeCell ref="H35:I35"/>
    <mergeCell ref="J35:L35"/>
    <mergeCell ref="M35:N35"/>
    <mergeCell ref="Q35:R35"/>
    <mergeCell ref="D38:G38"/>
    <mergeCell ref="H38:I38"/>
    <mergeCell ref="J38:L38"/>
    <mergeCell ref="M38:N38"/>
    <mergeCell ref="Q38:R38"/>
    <mergeCell ref="D36:G36"/>
    <mergeCell ref="H36:I36"/>
    <mergeCell ref="J36:L36"/>
    <mergeCell ref="M36:N36"/>
    <mergeCell ref="Q36:R36"/>
    <mergeCell ref="D37:G37"/>
    <mergeCell ref="H37:I37"/>
    <mergeCell ref="J37:L37"/>
    <mergeCell ref="M37:N37"/>
    <mergeCell ref="Q37:R37"/>
    <mergeCell ref="C42:D42"/>
    <mergeCell ref="L42:M42"/>
    <mergeCell ref="C43:D43"/>
    <mergeCell ref="L43:M43"/>
    <mergeCell ref="C44:D44"/>
    <mergeCell ref="L44:M44"/>
    <mergeCell ref="AF40:AK40"/>
    <mergeCell ref="E41:F41"/>
    <mergeCell ref="G41:H41"/>
    <mergeCell ref="I41:J41"/>
    <mergeCell ref="L41:M41"/>
    <mergeCell ref="AF41:AG41"/>
    <mergeCell ref="AH41:AI41"/>
    <mergeCell ref="AJ41:AK41"/>
    <mergeCell ref="E40:J40"/>
    <mergeCell ref="C48:D48"/>
    <mergeCell ref="L48:M48"/>
    <mergeCell ref="I49:J49"/>
    <mergeCell ref="L49:M49"/>
    <mergeCell ref="AJ49:AK49"/>
    <mergeCell ref="H51:I51"/>
    <mergeCell ref="J51:L51"/>
    <mergeCell ref="M51:N51"/>
    <mergeCell ref="C45:D45"/>
    <mergeCell ref="L45:M45"/>
    <mergeCell ref="C46:D46"/>
    <mergeCell ref="L46:M46"/>
    <mergeCell ref="C47:D47"/>
    <mergeCell ref="L47:M47"/>
    <mergeCell ref="M55:N55"/>
    <mergeCell ref="D52:G52"/>
    <mergeCell ref="H52:I52"/>
    <mergeCell ref="J52:L52"/>
    <mergeCell ref="M52:N52"/>
    <mergeCell ref="D53:G53"/>
    <mergeCell ref="H53:I53"/>
    <mergeCell ref="J53:L53"/>
    <mergeCell ref="M53:N53"/>
    <mergeCell ref="C71:U73"/>
    <mergeCell ref="G75:M75"/>
    <mergeCell ref="A96:U97"/>
    <mergeCell ref="S99:U99"/>
    <mergeCell ref="J17:K17"/>
    <mergeCell ref="G63:H63"/>
    <mergeCell ref="I65:J65"/>
    <mergeCell ref="N65:P65"/>
    <mergeCell ref="K67:Q67"/>
    <mergeCell ref="H70:I70"/>
    <mergeCell ref="Q70:R70"/>
    <mergeCell ref="H56:I56"/>
    <mergeCell ref="J56:L56"/>
    <mergeCell ref="M56:N56"/>
    <mergeCell ref="P56:Q56"/>
    <mergeCell ref="D57:L57"/>
    <mergeCell ref="M57:R57"/>
    <mergeCell ref="D54:G54"/>
    <mergeCell ref="H54:I54"/>
    <mergeCell ref="J54:L54"/>
    <mergeCell ref="M54:N54"/>
    <mergeCell ref="D55:G55"/>
    <mergeCell ref="H55:I55"/>
    <mergeCell ref="J55:L55"/>
  </mergeCells>
  <dataValidations count="3">
    <dataValidation type="list" allowBlank="1" showInputMessage="1" showErrorMessage="1" sqref="H24:I24 H61 H22:I22" xr:uid="{3BDF8951-5F5B-4BBD-B933-ED320D1B36B6}">
      <formula1>$AH$21:$AH$22</formula1>
    </dataValidation>
    <dataValidation type="list" allowBlank="1" showInputMessage="1" showErrorMessage="1" sqref="G75" xr:uid="{A6818266-4BCC-4746-8E28-6B7FCB18A35F}">
      <formula1>$D$77:$D$80</formula1>
    </dataValidation>
    <dataValidation type="list" allowBlank="1" showInputMessage="1" showErrorMessage="1" sqref="G63:H63" xr:uid="{A3B6AB20-0D96-4E16-92F0-ADC4034B4274}">
      <formula1>$AH$87:$AH$91</formula1>
    </dataValidation>
  </dataValidations>
  <printOptions horizontalCentered="1" verticalCentered="1"/>
  <pageMargins left="0.2" right="0.2" top="0.25" bottom="0.2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A6F1-FB54-455F-8C2A-6624BEA94FB8}">
  <sheetPr>
    <pageSetUpPr fitToPage="1"/>
  </sheetPr>
  <dimension ref="A1:AR132"/>
  <sheetViews>
    <sheetView topLeftCell="A7" zoomScale="85" zoomScaleNormal="85" workbookViewId="0">
      <selection activeCell="Z114" sqref="Z114"/>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2.85546875" style="1" customWidth="1"/>
    <col min="7" max="7" width="3.5703125" style="1" customWidth="1"/>
    <col min="8" max="8" width="10.5703125" style="1" customWidth="1"/>
    <col min="9" max="9" width="3.5703125" style="1" customWidth="1"/>
    <col min="10" max="10" width="11.140625" style="1" customWidth="1"/>
    <col min="11" max="11" width="0.85546875" style="1" customWidth="1"/>
    <col min="12" max="12" width="4.28515625" style="1" customWidth="1"/>
    <col min="13" max="13" width="10.5703125"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0.42578125" style="1" customWidth="1"/>
    <col min="21" max="21" width="16.85546875" style="1" customWidth="1"/>
    <col min="22" max="22" width="9.28515625" style="1" bestFit="1" customWidth="1"/>
    <col min="23" max="29" width="12.28515625" style="1" customWidth="1"/>
    <col min="30" max="30" width="30.85546875" style="1" customWidth="1"/>
    <col min="31" max="32" width="12.28515625" style="1" customWidth="1"/>
    <col min="33" max="33" width="36.7109375" style="1" customWidth="1"/>
    <col min="34" max="34" width="10.42578125" style="1" bestFit="1" customWidth="1"/>
    <col min="35" max="35" width="9.42578125" style="1" bestFit="1" customWidth="1"/>
    <col min="36" max="36" width="10" style="1" bestFit="1" customWidth="1"/>
    <col min="37" max="38" width="10.5703125" style="1" bestFit="1" customWidth="1"/>
    <col min="39" max="39" width="9.7109375" style="1" bestFit="1" customWidth="1"/>
    <col min="40" max="40" width="9.140625" style="1"/>
    <col min="41" max="41" width="10.5703125" style="1" bestFit="1" customWidth="1"/>
    <col min="42" max="42" width="11.5703125" style="1" bestFit="1" customWidth="1"/>
    <col min="43" max="16384" width="9.140625" style="1"/>
  </cols>
  <sheetData>
    <row r="1" spans="1:37" ht="25.5" x14ac:dyDescent="0.35">
      <c r="A1" s="325" t="s">
        <v>92</v>
      </c>
      <c r="B1" s="325"/>
      <c r="C1" s="325"/>
      <c r="D1" s="325"/>
      <c r="E1" s="325"/>
      <c r="F1" s="325"/>
      <c r="G1" s="325"/>
      <c r="H1" s="325"/>
      <c r="I1" s="325"/>
      <c r="J1" s="325"/>
      <c r="K1" s="325"/>
      <c r="L1" s="325"/>
      <c r="M1" s="325"/>
      <c r="N1" s="325"/>
      <c r="O1" s="325"/>
      <c r="P1" s="325"/>
      <c r="Q1" s="325"/>
      <c r="R1" s="325"/>
      <c r="S1" s="325"/>
      <c r="T1" s="325"/>
      <c r="U1" s="325"/>
    </row>
    <row r="2" spans="1:37" ht="25.5" x14ac:dyDescent="0.35">
      <c r="A2" s="326" t="s">
        <v>131</v>
      </c>
      <c r="B2" s="326"/>
      <c r="C2" s="326"/>
      <c r="D2" s="326"/>
      <c r="E2" s="326"/>
      <c r="F2" s="326"/>
      <c r="G2" s="326"/>
      <c r="H2" s="326"/>
      <c r="I2" s="326"/>
      <c r="J2" s="326"/>
      <c r="K2" s="326"/>
      <c r="L2" s="326"/>
      <c r="M2" s="326"/>
      <c r="N2" s="326"/>
      <c r="O2" s="326"/>
      <c r="P2" s="326"/>
      <c r="Q2" s="326"/>
      <c r="R2" s="326"/>
      <c r="S2" s="326"/>
      <c r="T2" s="326"/>
      <c r="U2" s="326"/>
    </row>
    <row r="3" spans="1:37" ht="23.25" x14ac:dyDescent="0.35">
      <c r="A3" s="327" t="s">
        <v>90</v>
      </c>
      <c r="B3" s="327"/>
      <c r="C3" s="327"/>
      <c r="D3" s="327"/>
      <c r="E3" s="327"/>
      <c r="F3" s="327"/>
      <c r="G3" s="327"/>
      <c r="H3" s="327"/>
      <c r="I3" s="327"/>
      <c r="J3" s="327"/>
      <c r="K3" s="327"/>
      <c r="L3" s="327"/>
      <c r="M3" s="327"/>
      <c r="N3" s="327"/>
      <c r="O3" s="327"/>
      <c r="P3" s="327"/>
      <c r="Q3" s="327"/>
      <c r="R3" s="327"/>
      <c r="S3" s="327"/>
      <c r="T3" s="327"/>
      <c r="U3" s="327"/>
      <c r="W3" s="2"/>
    </row>
    <row r="4" spans="1:37" ht="23.25" x14ac:dyDescent="0.35">
      <c r="A4" s="327" t="s">
        <v>91</v>
      </c>
      <c r="B4" s="327"/>
      <c r="C4" s="327"/>
      <c r="D4" s="327"/>
      <c r="E4" s="327"/>
      <c r="F4" s="327"/>
      <c r="G4" s="327"/>
      <c r="H4" s="327"/>
      <c r="I4" s="327"/>
      <c r="J4" s="327"/>
      <c r="K4" s="327"/>
      <c r="L4" s="327"/>
      <c r="M4" s="327"/>
      <c r="N4" s="327"/>
      <c r="O4" s="327"/>
      <c r="P4" s="327"/>
      <c r="Q4" s="327"/>
      <c r="R4" s="327"/>
      <c r="S4" s="327"/>
      <c r="T4" s="327"/>
      <c r="U4" s="327"/>
      <c r="W4" s="2"/>
    </row>
    <row r="5" spans="1:37" ht="6.75" customHeight="1" thickBot="1" x14ac:dyDescent="0.4">
      <c r="A5" s="206"/>
      <c r="B5" s="206"/>
      <c r="C5" s="206"/>
      <c r="D5" s="206"/>
      <c r="E5" s="206"/>
      <c r="F5" s="206"/>
      <c r="G5" s="206"/>
      <c r="H5" s="206"/>
      <c r="I5" s="206"/>
      <c r="J5" s="206"/>
      <c r="K5" s="206"/>
      <c r="L5" s="206"/>
      <c r="M5" s="206"/>
      <c r="N5" s="206"/>
      <c r="O5" s="206"/>
      <c r="P5" s="206"/>
      <c r="Q5" s="206"/>
      <c r="R5" s="206"/>
      <c r="S5" s="206"/>
      <c r="T5" s="206"/>
      <c r="U5" s="206"/>
      <c r="W5" s="2"/>
    </row>
    <row r="6" spans="1:37" s="3" customFormat="1" ht="15" thickBot="1" x14ac:dyDescent="0.25">
      <c r="A6" s="328" t="s">
        <v>0</v>
      </c>
      <c r="B6" s="329"/>
      <c r="C6" s="329"/>
      <c r="D6" s="329"/>
      <c r="E6" s="329"/>
      <c r="F6" s="329"/>
      <c r="G6" s="329"/>
      <c r="H6" s="329"/>
      <c r="I6" s="329"/>
      <c r="J6" s="329"/>
      <c r="K6" s="329"/>
      <c r="L6" s="329"/>
      <c r="M6" s="329"/>
      <c r="N6" s="329"/>
      <c r="O6" s="329"/>
      <c r="P6" s="329"/>
      <c r="Q6" s="329"/>
      <c r="R6" s="329"/>
      <c r="S6" s="329"/>
      <c r="T6" s="329"/>
      <c r="U6" s="330"/>
      <c r="W6" s="4"/>
    </row>
    <row r="7" spans="1:37" s="3" customFormat="1" ht="19.5" thickBot="1" x14ac:dyDescent="0.35">
      <c r="A7" s="331" t="s">
        <v>93</v>
      </c>
      <c r="B7" s="332"/>
      <c r="C7" s="332"/>
      <c r="D7" s="332"/>
      <c r="E7" s="332"/>
      <c r="F7" s="332"/>
      <c r="G7" s="332"/>
      <c r="H7" s="332"/>
      <c r="I7" s="332"/>
      <c r="J7" s="332"/>
      <c r="K7" s="332"/>
      <c r="L7" s="332"/>
      <c r="M7" s="332"/>
      <c r="N7" s="332"/>
      <c r="O7" s="332"/>
      <c r="P7" s="332"/>
      <c r="Q7" s="332"/>
      <c r="R7" s="332"/>
      <c r="S7" s="332"/>
      <c r="T7" s="332"/>
      <c r="U7" s="333"/>
      <c r="W7" s="4"/>
    </row>
    <row r="8" spans="1:37" s="3" customFormat="1" ht="13.5" thickBot="1" x14ac:dyDescent="0.25">
      <c r="A8" s="5"/>
      <c r="B8" s="5"/>
      <c r="C8" s="5"/>
      <c r="D8" s="5"/>
      <c r="E8" s="5"/>
      <c r="F8" s="5"/>
      <c r="G8" s="5"/>
      <c r="H8" s="5"/>
      <c r="I8" s="5"/>
      <c r="J8" s="5"/>
      <c r="K8" s="5"/>
      <c r="L8" s="5"/>
      <c r="M8" s="5"/>
      <c r="N8" s="5"/>
      <c r="O8" s="5"/>
      <c r="P8" s="5"/>
      <c r="Q8" s="5"/>
      <c r="R8" s="5"/>
      <c r="S8" s="5"/>
      <c r="T8" s="5"/>
      <c r="U8" s="5"/>
      <c r="W8" s="4"/>
    </row>
    <row r="9" spans="1:37" s="8" customFormat="1" ht="12.75" customHeight="1" x14ac:dyDescent="0.25">
      <c r="A9" s="7" t="s">
        <v>1</v>
      </c>
      <c r="B9" s="7" t="s">
        <v>2</v>
      </c>
      <c r="C9" s="7"/>
      <c r="F9" s="370"/>
      <c r="G9" s="370"/>
      <c r="H9" s="370"/>
      <c r="I9" s="370"/>
      <c r="J9" s="370"/>
      <c r="K9" s="370"/>
      <c r="L9" s="370"/>
      <c r="M9" s="370"/>
      <c r="N9" s="9"/>
      <c r="O9" s="9"/>
      <c r="P9" s="10"/>
      <c r="Q9" s="348" t="s">
        <v>3</v>
      </c>
      <c r="R9" s="349"/>
      <c r="S9" s="349"/>
      <c r="T9" s="349"/>
      <c r="U9" s="350"/>
      <c r="AG9" s="11" t="s">
        <v>4</v>
      </c>
      <c r="AH9" s="8" t="b">
        <f>ISBLANK(M16)</f>
        <v>1</v>
      </c>
      <c r="AI9" s="8" t="b">
        <f>ISNUMBER(M16)</f>
        <v>0</v>
      </c>
      <c r="AJ9" s="8" t="b">
        <f>AND(M16&gt;=0,M16&lt;1)</f>
        <v>1</v>
      </c>
      <c r="AK9" s="12" t="str">
        <f>IF(AH9,"",IF(AI9,IF(AJ9,"","Check Time"),"Incorect format"))</f>
        <v/>
      </c>
    </row>
    <row r="10" spans="1:37" s="8" customFormat="1" ht="12.75" customHeight="1" x14ac:dyDescent="0.25">
      <c r="A10" s="7"/>
      <c r="B10" s="7" t="s">
        <v>94</v>
      </c>
      <c r="C10" s="7"/>
      <c r="F10" s="371"/>
      <c r="G10" s="371"/>
      <c r="H10" s="371"/>
      <c r="I10" s="371"/>
      <c r="J10" s="371"/>
      <c r="K10" s="371"/>
      <c r="L10" s="371"/>
      <c r="M10" s="371"/>
      <c r="N10" s="9"/>
      <c r="O10" s="9"/>
      <c r="P10" s="10"/>
      <c r="Q10" s="204"/>
      <c r="R10" s="205"/>
      <c r="S10" s="205"/>
      <c r="T10" s="205"/>
      <c r="U10" s="200"/>
      <c r="AG10" s="11"/>
      <c r="AK10" s="12"/>
    </row>
    <row r="11" spans="1:37" s="8" customFormat="1" ht="6.6" customHeight="1" x14ac:dyDescent="0.25">
      <c r="A11" s="7"/>
      <c r="B11" s="7"/>
      <c r="C11" s="7"/>
      <c r="F11" s="241"/>
      <c r="G11" s="241"/>
      <c r="H11" s="241"/>
      <c r="I11" s="241"/>
      <c r="J11" s="241"/>
      <c r="K11" s="241"/>
      <c r="L11" s="241"/>
      <c r="M11" s="241"/>
      <c r="Q11" s="13"/>
      <c r="R11" s="14"/>
      <c r="S11" s="15"/>
      <c r="T11" s="16"/>
      <c r="U11" s="17"/>
      <c r="AG11" s="18"/>
      <c r="AK11" s="19"/>
    </row>
    <row r="12" spans="1:37" s="8" customFormat="1" ht="15.75" x14ac:dyDescent="0.25">
      <c r="A12" s="7" t="s">
        <v>5</v>
      </c>
      <c r="B12" s="7" t="s">
        <v>98</v>
      </c>
      <c r="C12" s="7"/>
      <c r="F12" s="370"/>
      <c r="G12" s="370"/>
      <c r="H12" s="370"/>
      <c r="I12" s="370"/>
      <c r="J12" s="370"/>
      <c r="K12" s="370"/>
      <c r="L12" s="370"/>
      <c r="M12" s="370"/>
      <c r="N12" s="205"/>
      <c r="O12" s="205"/>
      <c r="P12" s="205"/>
      <c r="Q12" s="337" t="s">
        <v>6</v>
      </c>
      <c r="R12" s="338"/>
      <c r="S12" s="338"/>
      <c r="T12" s="15"/>
      <c r="U12" s="179"/>
      <c r="AG12" s="18" t="s">
        <v>7</v>
      </c>
      <c r="AH12" s="8" t="b">
        <f>ISBLANK(H16)</f>
        <v>1</v>
      </c>
      <c r="AI12" s="8" t="b">
        <f>ISNUMBER(H16)</f>
        <v>0</v>
      </c>
      <c r="AJ12" s="8" t="b">
        <f>AND(H16&gt;=0,H16&lt;1)</f>
        <v>1</v>
      </c>
      <c r="AK12" s="12" t="str">
        <f>IF(AH12,"",IF(AI12,IF(AJ12,"","Check Time"),"Incorect format"))</f>
        <v/>
      </c>
    </row>
    <row r="13" spans="1:37" s="8" customFormat="1" ht="15.75" x14ac:dyDescent="0.25">
      <c r="A13" s="7"/>
      <c r="B13" s="7" t="s">
        <v>99</v>
      </c>
      <c r="C13" s="7"/>
      <c r="F13" s="359"/>
      <c r="G13" s="359"/>
      <c r="H13" s="359"/>
      <c r="I13" s="359"/>
      <c r="J13" s="359"/>
      <c r="K13" s="359"/>
      <c r="L13" s="359"/>
      <c r="M13" s="359"/>
      <c r="N13" s="205"/>
      <c r="O13" s="205"/>
      <c r="P13" s="205"/>
      <c r="Q13" s="335"/>
      <c r="R13" s="336"/>
      <c r="S13" s="20"/>
      <c r="T13" s="21"/>
      <c r="U13" s="22"/>
    </row>
    <row r="14" spans="1:37" s="8" customFormat="1" ht="12" x14ac:dyDescent="0.2">
      <c r="A14" s="7"/>
      <c r="C14" s="7" t="s">
        <v>120</v>
      </c>
      <c r="F14" s="218"/>
      <c r="G14" s="214" t="s">
        <v>128</v>
      </c>
      <c r="N14" s="205"/>
      <c r="O14" s="205"/>
      <c r="P14" s="205"/>
      <c r="Q14" s="204"/>
      <c r="R14" s="205"/>
      <c r="S14" s="20"/>
      <c r="T14" s="21"/>
      <c r="U14" s="22"/>
    </row>
    <row r="15" spans="1:37" s="8" customFormat="1" ht="12.75" customHeight="1" x14ac:dyDescent="0.2">
      <c r="A15" s="7"/>
      <c r="B15" s="7" t="s">
        <v>103</v>
      </c>
      <c r="C15" s="7"/>
      <c r="F15" s="202" t="s">
        <v>8</v>
      </c>
      <c r="G15" s="23"/>
      <c r="H15" s="202" t="s">
        <v>9</v>
      </c>
      <c r="I15" s="23"/>
      <c r="J15" s="365" t="s">
        <v>10</v>
      </c>
      <c r="K15" s="365"/>
      <c r="L15" s="23"/>
      <c r="M15" s="202" t="s">
        <v>11</v>
      </c>
      <c r="N15" s="205"/>
      <c r="O15" s="205"/>
      <c r="P15" s="205"/>
      <c r="Q15" s="337" t="s">
        <v>101</v>
      </c>
      <c r="R15" s="338"/>
      <c r="S15" s="366"/>
      <c r="T15" s="366"/>
      <c r="U15" s="367"/>
      <c r="AG15" s="24"/>
      <c r="AH15" s="24"/>
      <c r="AI15" s="24" t="s">
        <v>12</v>
      </c>
      <c r="AJ15" s="24" t="s">
        <v>13</v>
      </c>
    </row>
    <row r="16" spans="1:37" s="8" customFormat="1" ht="16.5" customHeight="1" thickBot="1" x14ac:dyDescent="0.3">
      <c r="A16" s="7"/>
      <c r="B16" s="7" t="s">
        <v>100</v>
      </c>
      <c r="C16" s="7"/>
      <c r="F16" s="242"/>
      <c r="G16" s="236"/>
      <c r="H16" s="243"/>
      <c r="I16" s="238" t="s">
        <v>4</v>
      </c>
      <c r="J16" s="251"/>
      <c r="K16" s="251"/>
      <c r="L16" s="239"/>
      <c r="M16" s="243"/>
      <c r="N16" s="368" t="str">
        <f>+AK12&amp;AK9</f>
        <v/>
      </c>
      <c r="O16" s="368"/>
      <c r="P16" s="369"/>
      <c r="Q16" s="343"/>
      <c r="R16" s="344"/>
      <c r="S16" s="344"/>
      <c r="T16" s="344"/>
      <c r="U16" s="345"/>
      <c r="AG16" s="25">
        <f>24*(-SUM(D16:I16)+SUM(J16:N16))</f>
        <v>0</v>
      </c>
      <c r="AH16" s="24">
        <f>+AG16/24</f>
        <v>0</v>
      </c>
      <c r="AI16" s="24">
        <f>+TRUNC(AH16)</f>
        <v>0</v>
      </c>
      <c r="AJ16" s="24">
        <f>24*(AH16-AI16)</f>
        <v>0</v>
      </c>
    </row>
    <row r="17" spans="1:44" ht="3.75" customHeight="1" thickBot="1" x14ac:dyDescent="0.25">
      <c r="A17" s="26"/>
      <c r="B17" s="26"/>
      <c r="C17" s="26"/>
      <c r="G17" s="27"/>
    </row>
    <row r="18" spans="1:44" ht="14.45" hidden="1" customHeight="1" x14ac:dyDescent="0.25">
      <c r="A18" s="352" t="s">
        <v>14</v>
      </c>
      <c r="B18" s="353"/>
      <c r="C18" s="353"/>
      <c r="D18" s="353"/>
      <c r="E18" s="353"/>
      <c r="F18" s="353"/>
      <c r="G18" s="354"/>
      <c r="H18" s="353"/>
      <c r="I18" s="353"/>
      <c r="J18" s="353"/>
      <c r="K18" s="353"/>
      <c r="L18" s="353"/>
      <c r="M18" s="353"/>
      <c r="N18" s="353"/>
      <c r="O18" s="353"/>
      <c r="P18" s="353"/>
      <c r="Q18" s="353"/>
      <c r="R18" s="353"/>
      <c r="S18" s="353"/>
      <c r="T18" s="353"/>
      <c r="U18" s="355"/>
    </row>
    <row r="19" spans="1:44" ht="18" customHeight="1" thickBot="1" x14ac:dyDescent="0.25">
      <c r="B19" s="1" t="s">
        <v>134</v>
      </c>
      <c r="H19" s="232"/>
      <c r="S19" s="1"/>
    </row>
    <row r="20" spans="1:44" ht="18" customHeight="1" thickBot="1" x14ac:dyDescent="0.25">
      <c r="B20" s="1" t="s">
        <v>119</v>
      </c>
      <c r="E20" s="360"/>
      <c r="F20" s="361"/>
      <c r="G20" s="361"/>
      <c r="H20" s="361"/>
      <c r="I20" s="361"/>
      <c r="J20" s="361"/>
      <c r="K20" s="361"/>
      <c r="L20" s="361"/>
      <c r="M20" s="361"/>
      <c r="N20" s="361"/>
      <c r="O20" s="361"/>
      <c r="P20" s="361"/>
      <c r="Q20" s="361"/>
      <c r="R20" s="361"/>
      <c r="S20" s="361"/>
      <c r="T20" s="361"/>
      <c r="U20" s="362"/>
    </row>
    <row r="21" spans="1:44" ht="13.5" thickBot="1" x14ac:dyDescent="0.25"/>
    <row r="22" spans="1:44" ht="19.5" thickBot="1" x14ac:dyDescent="0.35">
      <c r="A22" s="331" t="s">
        <v>96</v>
      </c>
      <c r="B22" s="332"/>
      <c r="C22" s="332"/>
      <c r="D22" s="332"/>
      <c r="E22" s="332"/>
      <c r="F22" s="332"/>
      <c r="G22" s="332"/>
      <c r="H22" s="332"/>
      <c r="I22" s="332"/>
      <c r="J22" s="332"/>
      <c r="K22" s="332"/>
      <c r="L22" s="332"/>
      <c r="M22" s="332"/>
      <c r="N22" s="332"/>
      <c r="O22" s="332"/>
      <c r="P22" s="332"/>
      <c r="Q22" s="332"/>
      <c r="R22" s="332"/>
      <c r="S22" s="332"/>
      <c r="T22" s="332"/>
      <c r="U22" s="333"/>
      <c r="AD22" s="230"/>
      <c r="AE22" s="230"/>
      <c r="AF22" s="231"/>
      <c r="AG22" s="230"/>
      <c r="AH22" s="230"/>
      <c r="AI22" s="230"/>
      <c r="AJ22" s="230"/>
      <c r="AK22" s="230"/>
      <c r="AL22" s="230"/>
      <c r="AM22" s="230"/>
      <c r="AN22" s="230"/>
      <c r="AO22" s="230"/>
      <c r="AP22" s="230"/>
      <c r="AQ22" s="230"/>
      <c r="AR22" s="231"/>
    </row>
    <row r="23" spans="1:44" s="28" customFormat="1" ht="16.5" thickBot="1" x14ac:dyDescent="0.3">
      <c r="A23" s="28" t="s">
        <v>15</v>
      </c>
      <c r="B23" s="28" t="s">
        <v>16</v>
      </c>
      <c r="AH23" s="28" t="s">
        <v>17</v>
      </c>
    </row>
    <row r="24" spans="1:44" s="29" customFormat="1" ht="16.5" thickBot="1" x14ac:dyDescent="0.3">
      <c r="B24" s="198">
        <v>1</v>
      </c>
      <c r="C24" s="30" t="s">
        <v>21</v>
      </c>
      <c r="D24" s="31"/>
      <c r="E24" s="32"/>
      <c r="F24" s="32"/>
      <c r="G24" s="32"/>
      <c r="H24" s="316" t="s">
        <v>20</v>
      </c>
      <c r="I24" s="317"/>
      <c r="J24" s="31"/>
      <c r="K24" s="31"/>
      <c r="L24" s="31"/>
      <c r="M24" s="31" t="s">
        <v>129</v>
      </c>
      <c r="N24" s="31"/>
      <c r="O24" s="31"/>
      <c r="P24" s="31"/>
      <c r="Q24" s="31"/>
      <c r="R24" s="31"/>
      <c r="S24" s="31"/>
      <c r="T24" s="31"/>
      <c r="U24" s="31"/>
      <c r="W24" s="28"/>
      <c r="X24" s="28"/>
      <c r="Y24" s="28"/>
      <c r="Z24" s="28"/>
      <c r="AA24" s="28"/>
      <c r="AB24" s="28"/>
      <c r="AC24" s="34"/>
      <c r="AH24" s="29" t="s">
        <v>20</v>
      </c>
    </row>
    <row r="25" spans="1:44" s="28" customFormat="1" ht="15.75" x14ac:dyDescent="0.25">
      <c r="B25" s="198"/>
      <c r="J25" s="32"/>
      <c r="K25" s="32"/>
      <c r="L25" s="32"/>
      <c r="M25" s="32"/>
      <c r="N25" s="32"/>
      <c r="O25" s="32"/>
      <c r="P25" s="32"/>
      <c r="Q25" s="32"/>
      <c r="R25" s="32"/>
      <c r="S25" s="32"/>
      <c r="T25" s="31"/>
      <c r="U25" s="33"/>
    </row>
    <row r="26" spans="1:44" s="26" customFormat="1" ht="15.75" x14ac:dyDescent="0.25">
      <c r="B26" s="198">
        <v>2</v>
      </c>
      <c r="C26" s="318" t="s">
        <v>124</v>
      </c>
      <c r="D26" s="318"/>
      <c r="E26" s="318"/>
      <c r="F26" s="318"/>
      <c r="G26" s="318"/>
      <c r="H26" s="318"/>
      <c r="I26" s="318"/>
      <c r="J26" s="318"/>
      <c r="K26" s="318"/>
      <c r="L26" s="318"/>
      <c r="M26" s="318"/>
      <c r="N26" s="318"/>
      <c r="O26" s="318"/>
      <c r="P26" s="318"/>
      <c r="Q26" s="318"/>
      <c r="R26" s="318"/>
      <c r="S26" s="318"/>
      <c r="T26" s="318"/>
      <c r="U26" s="318"/>
      <c r="W26" s="35"/>
      <c r="X26" s="35"/>
      <c r="Y26" s="35"/>
      <c r="Z26" s="35"/>
      <c r="AA26" s="35"/>
      <c r="AB26" s="35"/>
      <c r="AC26" s="36"/>
    </row>
    <row r="27" spans="1:44" s="28" customFormat="1" ht="3.75" customHeight="1" x14ac:dyDescent="0.25">
      <c r="B27" s="198"/>
      <c r="C27" s="318"/>
      <c r="D27" s="318"/>
      <c r="E27" s="318"/>
      <c r="F27" s="318"/>
      <c r="G27" s="318"/>
      <c r="H27" s="318"/>
      <c r="I27" s="318"/>
      <c r="J27" s="318"/>
      <c r="K27" s="318"/>
      <c r="L27" s="318"/>
      <c r="M27" s="318"/>
      <c r="N27" s="318"/>
      <c r="O27" s="318"/>
      <c r="P27" s="318"/>
      <c r="Q27" s="318"/>
      <c r="R27" s="318"/>
      <c r="S27" s="318"/>
      <c r="T27" s="318"/>
      <c r="U27" s="318"/>
    </row>
    <row r="28" spans="1:44" s="28" customFormat="1" ht="15.75" customHeight="1" x14ac:dyDescent="0.25">
      <c r="B28" s="198"/>
      <c r="C28" s="318"/>
      <c r="D28" s="318"/>
      <c r="E28" s="318"/>
      <c r="F28" s="318"/>
      <c r="G28" s="318"/>
      <c r="H28" s="318"/>
      <c r="I28" s="318"/>
      <c r="J28" s="318"/>
      <c r="K28" s="318"/>
      <c r="L28" s="318"/>
      <c r="M28" s="318"/>
      <c r="N28" s="318"/>
      <c r="O28" s="318"/>
      <c r="P28" s="318"/>
      <c r="Q28" s="318"/>
      <c r="R28" s="318"/>
      <c r="S28" s="318"/>
      <c r="T28" s="318"/>
      <c r="U28" s="318"/>
    </row>
    <row r="29" spans="1:44" s="28" customFormat="1" ht="15.75" x14ac:dyDescent="0.25">
      <c r="C29" s="364"/>
      <c r="D29" s="364"/>
      <c r="E29" s="364"/>
      <c r="F29" s="364"/>
      <c r="G29" s="364"/>
      <c r="H29" s="364"/>
      <c r="I29" s="364"/>
      <c r="J29" s="364"/>
      <c r="K29" s="364"/>
      <c r="L29" s="364"/>
      <c r="M29" s="364"/>
      <c r="N29" s="364"/>
      <c r="O29" s="364"/>
      <c r="P29" s="364"/>
      <c r="Q29" s="364"/>
      <c r="R29" s="364"/>
      <c r="S29" s="364"/>
      <c r="T29" s="364"/>
      <c r="U29" s="364"/>
    </row>
    <row r="30" spans="1:44" s="28" customFormat="1" ht="15.75" x14ac:dyDescent="0.25">
      <c r="B30" s="37"/>
      <c r="C30" s="38" t="s">
        <v>22</v>
      </c>
      <c r="D30" s="38"/>
      <c r="E30" s="38"/>
      <c r="F30" s="38"/>
      <c r="G30" s="38"/>
      <c r="H30" s="38"/>
      <c r="I30" s="38"/>
      <c r="J30" s="38"/>
      <c r="K30" s="38"/>
      <c r="L30" s="38"/>
      <c r="M30" s="38"/>
      <c r="N30" s="38"/>
      <c r="O30" s="38"/>
      <c r="P30" s="38"/>
      <c r="Q30" s="38"/>
      <c r="R30" s="38"/>
      <c r="S30" s="38"/>
      <c r="T30" s="38"/>
      <c r="U30" s="39"/>
    </row>
    <row r="31" spans="1:44" s="29" customFormat="1" ht="15.75" x14ac:dyDescent="0.25">
      <c r="C31" s="40" t="s">
        <v>23</v>
      </c>
      <c r="D31" s="26"/>
      <c r="E31" s="40"/>
      <c r="F31" s="26"/>
      <c r="G31" s="26"/>
      <c r="H31" s="26"/>
      <c r="I31" s="26"/>
      <c r="J31" s="26"/>
      <c r="K31" s="26"/>
      <c r="L31" s="26"/>
      <c r="M31" s="26"/>
      <c r="N31" s="26"/>
      <c r="O31" s="26"/>
      <c r="P31" s="26"/>
      <c r="Q31" s="26"/>
      <c r="R31" s="26"/>
      <c r="S31" s="26"/>
      <c r="T31" s="26"/>
      <c r="U31" s="26"/>
    </row>
    <row r="32" spans="1:44" s="26" customFormat="1" ht="14.25" hidden="1" x14ac:dyDescent="0.2">
      <c r="D32" s="319" t="s">
        <v>24</v>
      </c>
      <c r="E32" s="320"/>
      <c r="F32" s="320"/>
      <c r="G32" s="321"/>
      <c r="H32" s="320" t="s">
        <v>25</v>
      </c>
      <c r="I32" s="320"/>
      <c r="J32" s="320" t="s">
        <v>26</v>
      </c>
      <c r="K32" s="320"/>
      <c r="L32" s="320"/>
      <c r="M32" s="320" t="s">
        <v>27</v>
      </c>
      <c r="N32" s="322"/>
      <c r="O32" s="41"/>
      <c r="P32" s="41"/>
      <c r="Q32" s="319" t="s">
        <v>12</v>
      </c>
      <c r="R32" s="322"/>
      <c r="S32" s="182" t="s">
        <v>28</v>
      </c>
      <c r="U32" s="42" t="s">
        <v>29</v>
      </c>
    </row>
    <row r="33" spans="3:37" s="26" customFormat="1" ht="14.25" hidden="1" x14ac:dyDescent="0.2">
      <c r="C33" s="43">
        <v>1</v>
      </c>
      <c r="D33" s="308" t="str">
        <f>IF(AI16&gt;=1,F16,"")</f>
        <v/>
      </c>
      <c r="E33" s="309"/>
      <c r="F33" s="309"/>
      <c r="G33" s="310"/>
      <c r="H33" s="311" t="str">
        <f>IF($AI$16&gt;=1,H16,"")</f>
        <v/>
      </c>
      <c r="I33" s="312"/>
      <c r="J33" s="309" t="str">
        <f>IF($AI$16&gt;=1,D33+1,"")</f>
        <v/>
      </c>
      <c r="K33" s="312"/>
      <c r="L33" s="312"/>
      <c r="M33" s="311" t="str">
        <f>IF(AI16&gt;=1,H33,"")</f>
        <v/>
      </c>
      <c r="N33" s="313"/>
      <c r="O33" s="44"/>
      <c r="P33" s="44"/>
      <c r="Q33" s="314">
        <f>+IF($AI$16&gt;=1,1,0)</f>
        <v>0</v>
      </c>
      <c r="R33" s="315"/>
      <c r="S33" s="183">
        <v>30</v>
      </c>
      <c r="U33" s="45">
        <f t="shared" ref="U33:U39" si="0">IF(Q33=1,(S33),(0))</f>
        <v>0</v>
      </c>
    </row>
    <row r="34" spans="3:37" s="26" customFormat="1" ht="14.25" hidden="1" x14ac:dyDescent="0.2">
      <c r="C34" s="43">
        <v>2</v>
      </c>
      <c r="D34" s="308" t="str">
        <f>IF($AI$16&gt;=2,D33+1,"")</f>
        <v/>
      </c>
      <c r="E34" s="309"/>
      <c r="F34" s="309"/>
      <c r="G34" s="310"/>
      <c r="H34" s="311" t="str">
        <f>IF($AI$16&gt;=2,H33,"")</f>
        <v/>
      </c>
      <c r="I34" s="312"/>
      <c r="J34" s="309" t="str">
        <f>IF($AI$16&gt;=2,+J33+1,"")</f>
        <v/>
      </c>
      <c r="K34" s="312"/>
      <c r="L34" s="312"/>
      <c r="M34" s="311" t="str">
        <f>IF(AI16&gt;=2,M33,"")</f>
        <v/>
      </c>
      <c r="N34" s="313"/>
      <c r="O34" s="44"/>
      <c r="P34" s="44"/>
      <c r="Q34" s="314">
        <f>+IF($AI$16&gt;=2,1,0)</f>
        <v>0</v>
      </c>
      <c r="R34" s="315"/>
      <c r="S34" s="183">
        <v>30</v>
      </c>
      <c r="U34" s="45">
        <f t="shared" si="0"/>
        <v>0</v>
      </c>
    </row>
    <row r="35" spans="3:37" s="26" customFormat="1" ht="14.25" hidden="1" x14ac:dyDescent="0.2">
      <c r="C35" s="43">
        <v>3</v>
      </c>
      <c r="D35" s="308" t="str">
        <f>IF($AI$16&gt;=3,D34+1,"")</f>
        <v/>
      </c>
      <c r="E35" s="309"/>
      <c r="F35" s="309"/>
      <c r="G35" s="310"/>
      <c r="H35" s="311" t="str">
        <f>IF($AI$16&gt;=3,H34,"")</f>
        <v/>
      </c>
      <c r="I35" s="312"/>
      <c r="J35" s="309" t="str">
        <f>IF($AI$16&gt;=3,+J34+1,"")</f>
        <v/>
      </c>
      <c r="K35" s="312"/>
      <c r="L35" s="312"/>
      <c r="M35" s="311" t="str">
        <f>IF(AI16&gt;=3,H35,"")</f>
        <v/>
      </c>
      <c r="N35" s="313"/>
      <c r="O35" s="44"/>
      <c r="P35" s="44"/>
      <c r="Q35" s="314">
        <f>+IF($AI$16&gt;=3,1,0)</f>
        <v>0</v>
      </c>
      <c r="R35" s="315"/>
      <c r="S35" s="183">
        <v>30</v>
      </c>
      <c r="U35" s="45">
        <f t="shared" si="0"/>
        <v>0</v>
      </c>
    </row>
    <row r="36" spans="3:37" s="26" customFormat="1" ht="14.25" hidden="1" x14ac:dyDescent="0.2">
      <c r="C36" s="43">
        <v>4</v>
      </c>
      <c r="D36" s="308" t="str">
        <f>IF($AI$16&gt;=4,D35+1,"")</f>
        <v/>
      </c>
      <c r="E36" s="309"/>
      <c r="F36" s="309"/>
      <c r="G36" s="310"/>
      <c r="H36" s="311" t="str">
        <f>IF($AI$16&gt;=4,H35,"")</f>
        <v/>
      </c>
      <c r="I36" s="312"/>
      <c r="J36" s="309" t="str">
        <f>IF($AI$16&gt;=4,+J35+1,"")</f>
        <v/>
      </c>
      <c r="K36" s="312"/>
      <c r="L36" s="312"/>
      <c r="M36" s="311" t="str">
        <f>IF(AI16&gt;=4,H36,"")</f>
        <v/>
      </c>
      <c r="N36" s="313"/>
      <c r="O36" s="44"/>
      <c r="P36" s="44"/>
      <c r="Q36" s="314">
        <f>+IF($AI$16&gt;=4,1,0)</f>
        <v>0</v>
      </c>
      <c r="R36" s="315"/>
      <c r="S36" s="183">
        <v>30</v>
      </c>
      <c r="U36" s="45">
        <f t="shared" si="0"/>
        <v>0</v>
      </c>
    </row>
    <row r="37" spans="3:37" s="26" customFormat="1" ht="14.25" hidden="1" x14ac:dyDescent="0.2">
      <c r="C37" s="43">
        <v>5</v>
      </c>
      <c r="D37" s="308" t="str">
        <f>IF($AI$16&gt;=5,D36+1,"")</f>
        <v/>
      </c>
      <c r="E37" s="309"/>
      <c r="F37" s="309"/>
      <c r="G37" s="310"/>
      <c r="H37" s="311" t="str">
        <f>IF($AI$16&gt;=5,H36,"")</f>
        <v/>
      </c>
      <c r="I37" s="312"/>
      <c r="J37" s="309" t="str">
        <f>IF($AI$16&gt;=5,+J36+1,"")</f>
        <v/>
      </c>
      <c r="K37" s="312"/>
      <c r="L37" s="312"/>
      <c r="M37" s="311" t="str">
        <f>IF(AI16&gt;=5,H37,"")</f>
        <v/>
      </c>
      <c r="N37" s="313"/>
      <c r="O37" s="44"/>
      <c r="P37" s="44"/>
      <c r="Q37" s="314">
        <f>+IF($AI$16&gt;=5,1,0)</f>
        <v>0</v>
      </c>
      <c r="R37" s="315"/>
      <c r="S37" s="183">
        <v>30</v>
      </c>
      <c r="U37" s="45">
        <f t="shared" si="0"/>
        <v>0</v>
      </c>
      <c r="AB37" s="46"/>
    </row>
    <row r="38" spans="3:37" s="26" customFormat="1" ht="14.25" hidden="1" x14ac:dyDescent="0.2">
      <c r="C38" s="43">
        <v>6</v>
      </c>
      <c r="D38" s="308" t="str">
        <f>IF($AI$16&gt;=6,D37+1,"")</f>
        <v/>
      </c>
      <c r="E38" s="309"/>
      <c r="F38" s="309"/>
      <c r="G38" s="310"/>
      <c r="H38" s="311" t="str">
        <f>IF($AI$16&gt;=6,H37,"")</f>
        <v/>
      </c>
      <c r="I38" s="312"/>
      <c r="J38" s="309" t="str">
        <f>IF($AI$16&gt;=6,+J37+1,"")</f>
        <v/>
      </c>
      <c r="K38" s="312"/>
      <c r="L38" s="312"/>
      <c r="M38" s="311" t="str">
        <f>IF(AI16&gt;=6,H38,"")</f>
        <v/>
      </c>
      <c r="N38" s="313"/>
      <c r="O38" s="44"/>
      <c r="P38" s="44"/>
      <c r="Q38" s="314">
        <f>+IF($AI$16&gt;=6,1,0)</f>
        <v>0</v>
      </c>
      <c r="R38" s="315"/>
      <c r="S38" s="183">
        <v>30</v>
      </c>
      <c r="U38" s="45">
        <f t="shared" si="0"/>
        <v>0</v>
      </c>
      <c r="AB38" s="46"/>
      <c r="AC38" s="47"/>
    </row>
    <row r="39" spans="3:37" s="26" customFormat="1" ht="15" hidden="1" thickBot="1" x14ac:dyDescent="0.25">
      <c r="C39" s="43">
        <v>7</v>
      </c>
      <c r="D39" s="308" t="str">
        <f>IF($AI$16&gt;=7,D38+1,"")</f>
        <v/>
      </c>
      <c r="E39" s="309"/>
      <c r="F39" s="309"/>
      <c r="G39" s="310"/>
      <c r="H39" s="311" t="str">
        <f>IF($AI$16&gt;=7,H38,"")</f>
        <v/>
      </c>
      <c r="I39" s="312"/>
      <c r="J39" s="309" t="str">
        <f>IF($AI$16&gt;=7,+J38+1,"")</f>
        <v/>
      </c>
      <c r="K39" s="312"/>
      <c r="L39" s="312"/>
      <c r="M39" s="311" t="str">
        <f>IF(AI16&gt;=7,H39,"")</f>
        <v/>
      </c>
      <c r="N39" s="313"/>
      <c r="O39" s="44"/>
      <c r="P39" s="44"/>
      <c r="Q39" s="314">
        <f>+IF($AI$16&gt;=7,1,0)</f>
        <v>0</v>
      </c>
      <c r="R39" s="315"/>
      <c r="S39" s="184">
        <v>30</v>
      </c>
      <c r="U39" s="48">
        <f t="shared" si="0"/>
        <v>0</v>
      </c>
      <c r="AB39" s="46"/>
      <c r="AC39" s="35"/>
    </row>
    <row r="40" spans="3:37" s="26" customFormat="1" ht="15" hidden="1" x14ac:dyDescent="0.25">
      <c r="C40" s="40" t="s">
        <v>30</v>
      </c>
      <c r="E40" s="40"/>
      <c r="F40" s="49"/>
      <c r="G40" s="50"/>
      <c r="H40" s="49"/>
      <c r="I40" s="35"/>
      <c r="J40" s="51"/>
      <c r="K40" s="51"/>
      <c r="M40" s="52"/>
      <c r="N40" s="52"/>
      <c r="O40" s="52"/>
      <c r="P40" s="52"/>
      <c r="Q40" s="52"/>
      <c r="S40" s="53"/>
      <c r="U40" s="54">
        <f>SUM(U33:U39)</f>
        <v>0</v>
      </c>
      <c r="AB40" s="46"/>
    </row>
    <row r="41" spans="3:37" s="26" customFormat="1" ht="15" hidden="1" customHeight="1" x14ac:dyDescent="0.25">
      <c r="C41" s="55"/>
      <c r="E41" s="305" t="s">
        <v>31</v>
      </c>
      <c r="F41" s="306"/>
      <c r="G41" s="306"/>
      <c r="H41" s="306"/>
      <c r="I41" s="306"/>
      <c r="J41" s="307"/>
      <c r="K41" s="56"/>
      <c r="M41" s="53"/>
      <c r="AB41" s="35"/>
    </row>
    <row r="42" spans="3:37" s="26" customFormat="1" ht="15" hidden="1" customHeight="1" x14ac:dyDescent="0.2">
      <c r="D42" s="35"/>
      <c r="E42" s="301" t="s">
        <v>32</v>
      </c>
      <c r="F42" s="302"/>
      <c r="G42" s="301" t="s">
        <v>33</v>
      </c>
      <c r="H42" s="302"/>
      <c r="I42" s="301" t="s">
        <v>34</v>
      </c>
      <c r="J42" s="302"/>
      <c r="K42" s="57"/>
      <c r="L42" s="303" t="s">
        <v>35</v>
      </c>
      <c r="M42" s="304"/>
      <c r="N42" s="35"/>
      <c r="O42" s="35"/>
      <c r="P42" s="42" t="s">
        <v>36</v>
      </c>
      <c r="Q42" s="35"/>
      <c r="R42" s="35"/>
      <c r="S42" s="35"/>
      <c r="T42" s="35"/>
      <c r="U42" s="35"/>
      <c r="AF42" s="298"/>
      <c r="AG42" s="299"/>
      <c r="AH42" s="299"/>
      <c r="AI42" s="299"/>
      <c r="AJ42" s="299"/>
      <c r="AK42" s="300"/>
    </row>
    <row r="43" spans="3:37" s="35" customFormat="1" ht="15" hidden="1" customHeight="1" x14ac:dyDescent="0.25">
      <c r="C43" s="294" t="s">
        <v>37</v>
      </c>
      <c r="D43" s="295"/>
      <c r="E43" s="58"/>
      <c r="F43" s="59"/>
      <c r="G43" s="60"/>
      <c r="H43" s="61"/>
      <c r="I43" s="60"/>
      <c r="J43" s="61"/>
      <c r="K43" s="62"/>
      <c r="L43" s="296">
        <f>F43+H43+J43</f>
        <v>0</v>
      </c>
      <c r="M43" s="297"/>
      <c r="P43" s="45">
        <f>IF(L43 &lt;=U33,L43,U33)</f>
        <v>0</v>
      </c>
      <c r="AF43" s="301"/>
      <c r="AG43" s="302"/>
      <c r="AH43" s="301"/>
      <c r="AI43" s="302"/>
      <c r="AJ43" s="301"/>
      <c r="AK43" s="302"/>
    </row>
    <row r="44" spans="3:37" s="35" customFormat="1" ht="15" hidden="1" customHeight="1" x14ac:dyDescent="0.25">
      <c r="C44" s="294" t="s">
        <v>38</v>
      </c>
      <c r="D44" s="295"/>
      <c r="E44" s="58"/>
      <c r="F44" s="59"/>
      <c r="G44" s="60"/>
      <c r="H44" s="61"/>
      <c r="I44" s="60"/>
      <c r="J44" s="61"/>
      <c r="K44" s="62"/>
      <c r="L44" s="296">
        <f>F44+H44+J44</f>
        <v>0</v>
      </c>
      <c r="M44" s="297"/>
      <c r="P44" s="45">
        <f>IF(L44 &lt;=U34,L44,U34)</f>
        <v>0</v>
      </c>
      <c r="AF44" s="60"/>
      <c r="AG44" s="61"/>
      <c r="AH44" s="63"/>
      <c r="AI44" s="61"/>
      <c r="AJ44" s="63"/>
      <c r="AK44" s="61"/>
    </row>
    <row r="45" spans="3:37" s="35" customFormat="1" ht="15" hidden="1" customHeight="1" x14ac:dyDescent="0.25">
      <c r="C45" s="294" t="s">
        <v>39</v>
      </c>
      <c r="D45" s="295"/>
      <c r="E45" s="58"/>
      <c r="F45" s="59"/>
      <c r="G45" s="60"/>
      <c r="H45" s="61"/>
      <c r="I45" s="60"/>
      <c r="J45" s="61"/>
      <c r="K45" s="62"/>
      <c r="L45" s="296">
        <f t="shared" ref="L45:L49" si="1">F45+H45+J45</f>
        <v>0</v>
      </c>
      <c r="M45" s="297"/>
      <c r="P45" s="45">
        <f t="shared" ref="P45:P49" si="2">IF(L45 &lt;=U35,L45,U35)</f>
        <v>0</v>
      </c>
      <c r="AF45" s="60"/>
      <c r="AG45" s="61"/>
      <c r="AH45" s="63"/>
      <c r="AI45" s="61"/>
      <c r="AJ45" s="63"/>
      <c r="AK45" s="61"/>
    </row>
    <row r="46" spans="3:37" s="35" customFormat="1" ht="15" hidden="1" customHeight="1" x14ac:dyDescent="0.25">
      <c r="C46" s="294" t="s">
        <v>40</v>
      </c>
      <c r="D46" s="295"/>
      <c r="E46" s="58"/>
      <c r="F46" s="59"/>
      <c r="G46" s="60"/>
      <c r="H46" s="61"/>
      <c r="I46" s="60"/>
      <c r="J46" s="61"/>
      <c r="K46" s="62"/>
      <c r="L46" s="296">
        <f t="shared" si="1"/>
        <v>0</v>
      </c>
      <c r="M46" s="297"/>
      <c r="P46" s="45">
        <f t="shared" si="2"/>
        <v>0</v>
      </c>
      <c r="AF46" s="60"/>
      <c r="AG46" s="61"/>
      <c r="AH46" s="63"/>
      <c r="AI46" s="61"/>
      <c r="AJ46" s="63"/>
      <c r="AK46" s="61"/>
    </row>
    <row r="47" spans="3:37" s="35" customFormat="1" ht="15" hidden="1" customHeight="1" x14ac:dyDescent="0.25">
      <c r="C47" s="294" t="s">
        <v>41</v>
      </c>
      <c r="D47" s="295"/>
      <c r="E47" s="58"/>
      <c r="F47" s="59"/>
      <c r="G47" s="60"/>
      <c r="H47" s="61"/>
      <c r="I47" s="60"/>
      <c r="J47" s="61"/>
      <c r="K47" s="62"/>
      <c r="L47" s="296">
        <f t="shared" si="1"/>
        <v>0</v>
      </c>
      <c r="M47" s="297"/>
      <c r="P47" s="45">
        <f>IF(L47 &lt;=U37,L47,U37)</f>
        <v>0</v>
      </c>
      <c r="AF47" s="60"/>
      <c r="AG47" s="61"/>
      <c r="AH47" s="63"/>
      <c r="AI47" s="61"/>
      <c r="AJ47" s="63"/>
      <c r="AK47" s="61"/>
    </row>
    <row r="48" spans="3:37" s="35" customFormat="1" ht="15" hidden="1" customHeight="1" x14ac:dyDescent="0.25">
      <c r="C48" s="294" t="s">
        <v>42</v>
      </c>
      <c r="D48" s="295"/>
      <c r="E48" s="58"/>
      <c r="F48" s="59"/>
      <c r="G48" s="60"/>
      <c r="H48" s="61"/>
      <c r="I48" s="60"/>
      <c r="J48" s="61"/>
      <c r="K48" s="62"/>
      <c r="L48" s="296">
        <f t="shared" si="1"/>
        <v>0</v>
      </c>
      <c r="M48" s="297"/>
      <c r="P48" s="45">
        <f t="shared" si="2"/>
        <v>0</v>
      </c>
      <c r="AF48" s="64"/>
      <c r="AG48" s="61"/>
      <c r="AH48" s="63"/>
      <c r="AI48" s="61"/>
      <c r="AJ48" s="63"/>
      <c r="AK48" s="61"/>
    </row>
    <row r="49" spans="1:38" s="35" customFormat="1" ht="15" hidden="1" customHeight="1" x14ac:dyDescent="0.25">
      <c r="C49" s="281" t="s">
        <v>43</v>
      </c>
      <c r="D49" s="282"/>
      <c r="E49" s="65"/>
      <c r="F49" s="66"/>
      <c r="G49" s="67"/>
      <c r="H49" s="68"/>
      <c r="I49" s="67"/>
      <c r="J49" s="68"/>
      <c r="K49" s="69"/>
      <c r="L49" s="283">
        <f t="shared" si="1"/>
        <v>0</v>
      </c>
      <c r="M49" s="284"/>
      <c r="P49" s="45">
        <f t="shared" si="2"/>
        <v>0</v>
      </c>
      <c r="AF49" s="60"/>
      <c r="AG49" s="61"/>
      <c r="AH49" s="63"/>
      <c r="AI49" s="61"/>
      <c r="AJ49" s="63"/>
      <c r="AK49" s="61"/>
    </row>
    <row r="50" spans="1:38" s="35" customFormat="1" ht="15" hidden="1" customHeight="1" x14ac:dyDescent="0.25">
      <c r="C50" s="71" t="s">
        <v>44</v>
      </c>
      <c r="D50" s="72"/>
      <c r="E50" s="73"/>
      <c r="F50" s="74"/>
      <c r="G50" s="74"/>
      <c r="H50" s="75"/>
      <c r="I50" s="285">
        <f>SUM(F43:F49)+SUM(H43:H49)+SUM(J43:J49)</f>
        <v>0</v>
      </c>
      <c r="J50" s="286"/>
      <c r="L50" s="287">
        <f>SUM(M43:M49)</f>
        <v>0</v>
      </c>
      <c r="M50" s="288"/>
      <c r="P50" s="76">
        <f>SUM(P43:P49)</f>
        <v>0</v>
      </c>
      <c r="AF50" s="67"/>
      <c r="AG50" s="68"/>
      <c r="AH50" s="70"/>
      <c r="AI50" s="68"/>
      <c r="AJ50" s="70"/>
      <c r="AK50" s="68"/>
    </row>
    <row r="51" spans="1:38" s="35" customFormat="1" ht="15" hidden="1" customHeight="1" x14ac:dyDescent="0.2">
      <c r="C51" s="26"/>
      <c r="D51" s="26"/>
      <c r="E51" s="26"/>
      <c r="F51" s="26"/>
      <c r="G51" s="26"/>
      <c r="H51" s="26"/>
      <c r="I51" s="26"/>
      <c r="J51" s="26"/>
      <c r="K51" s="26"/>
      <c r="L51" s="26"/>
      <c r="M51" s="26"/>
      <c r="N51" s="26"/>
      <c r="O51" s="26"/>
      <c r="P51" s="26"/>
      <c r="Q51" s="26"/>
      <c r="R51" s="26"/>
      <c r="S51" s="54"/>
      <c r="T51" s="26"/>
      <c r="U51" s="26"/>
      <c r="V51" s="53">
        <f>I50+AJ51</f>
        <v>0</v>
      </c>
      <c r="W51" s="53"/>
      <c r="X51" s="53"/>
      <c r="Y51" s="53"/>
      <c r="Z51" s="53"/>
      <c r="AA51" s="53"/>
      <c r="AB51" s="53"/>
      <c r="AC51" s="53"/>
      <c r="AD51" s="53"/>
      <c r="AE51" s="53"/>
      <c r="AF51" s="77"/>
      <c r="AG51" s="75"/>
      <c r="AH51" s="75"/>
      <c r="AI51" s="75"/>
      <c r="AJ51" s="289"/>
      <c r="AK51" s="290"/>
    </row>
    <row r="52" spans="1:38" s="26" customFormat="1" ht="3.75" hidden="1" customHeight="1" x14ac:dyDescent="0.25">
      <c r="C52" s="40" t="s">
        <v>45</v>
      </c>
      <c r="G52" s="14"/>
      <c r="H52" s="291" t="s">
        <v>46</v>
      </c>
      <c r="I52" s="292"/>
      <c r="J52" s="291" t="s">
        <v>25</v>
      </c>
      <c r="K52" s="293"/>
      <c r="L52" s="292"/>
      <c r="M52" s="291" t="s">
        <v>27</v>
      </c>
      <c r="N52" s="292"/>
      <c r="O52" s="78"/>
      <c r="P52" s="78"/>
      <c r="Q52" s="79"/>
      <c r="R52" s="207" t="s">
        <v>13</v>
      </c>
      <c r="S52" s="80" t="s">
        <v>28</v>
      </c>
      <c r="U52" s="81" t="s">
        <v>36</v>
      </c>
      <c r="AC52" s="35"/>
    </row>
    <row r="53" spans="1:38" s="26" customFormat="1" ht="14.25" x14ac:dyDescent="0.2">
      <c r="D53" s="269" t="s">
        <v>47</v>
      </c>
      <c r="E53" s="269"/>
      <c r="F53" s="269"/>
      <c r="G53" s="269"/>
      <c r="H53" s="270" t="str">
        <f>IF(AND(AJ16&gt;0,$AJ$16&lt;2),$J$16,"")</f>
        <v/>
      </c>
      <c r="I53" s="271"/>
      <c r="J53" s="272" t="str">
        <f>IF(AND(AJ16&gt;0,$AJ$16&lt;2),$H$16,"")</f>
        <v/>
      </c>
      <c r="K53" s="273"/>
      <c r="L53" s="274"/>
      <c r="M53" s="272" t="str">
        <f>IF(AND(AJ16&gt;0,$AJ$16&lt;2),$M$16,"")</f>
        <v/>
      </c>
      <c r="N53" s="274"/>
      <c r="O53" s="78"/>
      <c r="P53" s="78"/>
      <c r="Q53" s="79"/>
      <c r="R53" s="83">
        <f>IF($AJ$16&lt;2,$AJ$16,0)</f>
        <v>0</v>
      </c>
      <c r="S53" s="84">
        <v>0</v>
      </c>
      <c r="T53" s="26">
        <f>IF(F14&gt;60, 1,0)</f>
        <v>0</v>
      </c>
      <c r="U53" s="85">
        <f>IF(R53&gt;0,S53,0)*T53</f>
        <v>0</v>
      </c>
      <c r="W53" s="53"/>
      <c r="X53" s="53"/>
      <c r="Y53" s="53"/>
      <c r="Z53" s="53"/>
      <c r="AA53" s="53"/>
      <c r="AB53" s="53"/>
      <c r="AC53" s="82"/>
      <c r="AH53" s="54"/>
    </row>
    <row r="54" spans="1:38" s="26" customFormat="1" ht="14.25" x14ac:dyDescent="0.2">
      <c r="D54" s="269" t="s">
        <v>48</v>
      </c>
      <c r="E54" s="269"/>
      <c r="F54" s="269"/>
      <c r="G54" s="269"/>
      <c r="H54" s="270" t="str">
        <f>IF(AND($AJ$16&gt;=2,$AJ$16&lt;6),$J$16,"")</f>
        <v/>
      </c>
      <c r="I54" s="271"/>
      <c r="J54" s="272" t="str">
        <f>IF(AND($AJ$16&gt;=2,$AJ$16&lt;6),$H$16,"")</f>
        <v/>
      </c>
      <c r="K54" s="273"/>
      <c r="L54" s="274"/>
      <c r="M54" s="272" t="str">
        <f>IF(AND($AJ$16&gt;=2,$AJ$16&lt;6),$M$16,"")</f>
        <v/>
      </c>
      <c r="N54" s="274"/>
      <c r="O54" s="78"/>
      <c r="P54" s="78"/>
      <c r="Q54" s="79"/>
      <c r="R54" s="83">
        <f>IF(AND($AJ$16&gt;=2,AJ16&lt;6),$AJ$16,0)</f>
        <v>0</v>
      </c>
      <c r="S54" s="84">
        <v>20</v>
      </c>
      <c r="T54" s="26">
        <f>IF(F14&gt;60, 1,0)</f>
        <v>0</v>
      </c>
      <c r="U54" s="85">
        <f t="shared" ref="U54:U56" si="3">IF(R54&gt;0,S54,0)*T54</f>
        <v>0</v>
      </c>
      <c r="AC54" s="36"/>
      <c r="AH54" s="54"/>
    </row>
    <row r="55" spans="1:38" s="26" customFormat="1" ht="15" customHeight="1" x14ac:dyDescent="0.2">
      <c r="D55" s="269" t="s">
        <v>49</v>
      </c>
      <c r="E55" s="269"/>
      <c r="F55" s="269"/>
      <c r="G55" s="269"/>
      <c r="H55" s="270" t="str">
        <f>IF(AND($AJ$16&gt;=6,$AJ$16&lt;12),$J$16,"")</f>
        <v/>
      </c>
      <c r="I55" s="271"/>
      <c r="J55" s="272" t="str">
        <f>IF(AND($AJ$16&gt;=6,$AJ$16&lt;12),$H$16,"")</f>
        <v/>
      </c>
      <c r="K55" s="273"/>
      <c r="L55" s="274"/>
      <c r="M55" s="272" t="str">
        <f>IF(AND($AJ$16&gt;=6,$AJ$16&lt;12),$M$16,"")</f>
        <v/>
      </c>
      <c r="N55" s="274"/>
      <c r="O55" s="78"/>
      <c r="P55" s="78"/>
      <c r="Q55" s="79"/>
      <c r="R55" s="83">
        <f>IF(AND($AJ$16&gt;=6,AJ16&lt;12),$AJ$16,0)</f>
        <v>0</v>
      </c>
      <c r="S55" s="84">
        <v>42</v>
      </c>
      <c r="T55" s="26">
        <f>IF(F14&gt;60, 1,0)</f>
        <v>0</v>
      </c>
      <c r="U55" s="85">
        <f t="shared" si="3"/>
        <v>0</v>
      </c>
      <c r="AC55" s="36"/>
      <c r="AH55" s="54"/>
    </row>
    <row r="56" spans="1:38" s="26" customFormat="1" ht="15" thickBot="1" x14ac:dyDescent="0.25">
      <c r="D56" s="275" t="s">
        <v>50</v>
      </c>
      <c r="E56" s="275"/>
      <c r="F56" s="275"/>
      <c r="G56" s="275"/>
      <c r="H56" s="276" t="str">
        <f>IF($AJ$16&gt;=12,$J$16,"")</f>
        <v/>
      </c>
      <c r="I56" s="277"/>
      <c r="J56" s="278" t="str">
        <f>IF($AJ$16&gt;=12,$H$16,"")</f>
        <v/>
      </c>
      <c r="K56" s="279"/>
      <c r="L56" s="280"/>
      <c r="M56" s="278" t="str">
        <f>IF($AJ$16&gt;=12,$M$16,"")</f>
        <v/>
      </c>
      <c r="N56" s="280"/>
      <c r="O56" s="87"/>
      <c r="P56" s="87"/>
      <c r="Q56" s="88"/>
      <c r="R56" s="89">
        <f>IF($AJ$16&gt;=12,$AJ$16,0)</f>
        <v>0</v>
      </c>
      <c r="S56" s="90">
        <v>59</v>
      </c>
      <c r="T56" s="26">
        <f>IF(F14&gt;60, 1,0)</f>
        <v>0</v>
      </c>
      <c r="U56" s="85">
        <f t="shared" si="3"/>
        <v>0</v>
      </c>
      <c r="AC56" s="86"/>
    </row>
    <row r="57" spans="1:38" s="26" customFormat="1" ht="15.75" thickBot="1" x14ac:dyDescent="0.3">
      <c r="D57" s="265" t="s">
        <v>52</v>
      </c>
      <c r="E57" s="266"/>
      <c r="F57" s="266"/>
      <c r="G57" s="266"/>
      <c r="H57" s="266"/>
      <c r="I57" s="266"/>
      <c r="J57" s="266"/>
      <c r="K57" s="266"/>
      <c r="L57" s="266"/>
      <c r="M57" s="267"/>
      <c r="N57" s="268"/>
      <c r="O57" s="268"/>
      <c r="P57" s="268"/>
      <c r="Q57" s="268"/>
      <c r="R57" s="268"/>
      <c r="S57" s="213"/>
      <c r="T57" s="96"/>
      <c r="U57" s="97">
        <f>SUM(U52:U56)</f>
        <v>0</v>
      </c>
      <c r="V57" s="54"/>
      <c r="AC57" s="86"/>
      <c r="AD57" s="54"/>
      <c r="AE57" s="54"/>
      <c r="AF57" s="54"/>
    </row>
    <row r="58" spans="1:38" s="26" customFormat="1" ht="15.75" hidden="1" thickBot="1" x14ac:dyDescent="0.3">
      <c r="D58" s="265" t="s">
        <v>52</v>
      </c>
      <c r="E58" s="266"/>
      <c r="F58" s="266"/>
      <c r="G58" s="266"/>
      <c r="H58" s="266"/>
      <c r="I58" s="266"/>
      <c r="J58" s="266"/>
      <c r="K58" s="266"/>
      <c r="L58" s="266"/>
      <c r="M58" s="267"/>
      <c r="N58" s="268"/>
      <c r="O58" s="268"/>
      <c r="P58" s="268"/>
      <c r="Q58" s="268"/>
      <c r="R58" s="268"/>
      <c r="S58" s="208"/>
      <c r="T58" s="96"/>
      <c r="U58" s="97">
        <f>SUM(U53:U57)</f>
        <v>0</v>
      </c>
      <c r="AC58" s="86"/>
    </row>
    <row r="59" spans="1:38" s="26" customFormat="1" ht="15" thickBot="1" x14ac:dyDescent="0.25">
      <c r="V59" s="54"/>
      <c r="W59" s="54"/>
      <c r="X59" s="54"/>
      <c r="Y59" s="54"/>
      <c r="Z59" s="54"/>
      <c r="AA59" s="54"/>
      <c r="AB59" s="54"/>
      <c r="AC59" s="98"/>
      <c r="AD59" s="54"/>
      <c r="AE59" s="54"/>
      <c r="AF59" s="54"/>
    </row>
    <row r="60" spans="1:38" s="26" customFormat="1" ht="16.5" thickBot="1" x14ac:dyDescent="0.3">
      <c r="B60" s="99"/>
      <c r="C60" s="100" t="s">
        <v>97</v>
      </c>
      <c r="D60" s="100"/>
      <c r="E60" s="100"/>
      <c r="F60" s="101"/>
      <c r="G60" s="102"/>
      <c r="H60" s="101"/>
      <c r="I60" s="100"/>
      <c r="J60" s="103"/>
      <c r="K60" s="103"/>
      <c r="L60" s="100"/>
      <c r="M60" s="104"/>
      <c r="N60" s="104"/>
      <c r="O60" s="104"/>
      <c r="P60" s="104"/>
      <c r="Q60" s="104"/>
      <c r="R60" s="100"/>
      <c r="S60" s="105"/>
      <c r="T60" s="100"/>
      <c r="U60" s="106">
        <f>SUM(U53:U56)*H19</f>
        <v>0</v>
      </c>
      <c r="AA60" s="219"/>
      <c r="AB60" s="219"/>
      <c r="AC60" s="219"/>
      <c r="AD60" s="219"/>
      <c r="AE60" s="219"/>
      <c r="AF60" s="219"/>
      <c r="AG60" s="219"/>
      <c r="AH60" s="219"/>
      <c r="AI60" s="219"/>
      <c r="AJ60" s="219"/>
      <c r="AK60" s="219"/>
      <c r="AL60" s="219"/>
    </row>
    <row r="61" spans="1:38" s="219" customFormat="1" ht="15.75" x14ac:dyDescent="0.25">
      <c r="B61" s="31"/>
      <c r="C61" s="31"/>
      <c r="D61" s="31"/>
      <c r="E61" s="31"/>
      <c r="F61" s="194"/>
      <c r="G61" s="195"/>
      <c r="H61" s="194"/>
      <c r="I61" s="31"/>
      <c r="J61" s="196"/>
      <c r="K61" s="196"/>
      <c r="L61" s="31"/>
      <c r="M61" s="197"/>
      <c r="N61" s="197"/>
      <c r="O61" s="197"/>
      <c r="P61" s="197"/>
      <c r="Q61" s="197"/>
      <c r="R61" s="31"/>
      <c r="S61" s="33"/>
      <c r="T61" s="31"/>
      <c r="U61" s="33"/>
      <c r="AA61" s="54"/>
      <c r="AB61" s="54"/>
      <c r="AC61" s="28"/>
      <c r="AD61" s="28"/>
      <c r="AE61" s="28"/>
      <c r="AF61" s="28"/>
      <c r="AG61" s="28"/>
      <c r="AH61" s="28"/>
      <c r="AI61" s="28"/>
      <c r="AJ61" s="28"/>
      <c r="AK61" s="28"/>
      <c r="AL61" s="28"/>
    </row>
    <row r="62" spans="1:38" s="28" customFormat="1" ht="9" customHeight="1" thickBot="1" x14ac:dyDescent="0.3">
      <c r="B62" s="31"/>
      <c r="C62" s="31"/>
      <c r="D62" s="31"/>
      <c r="E62" s="31"/>
      <c r="F62" s="194"/>
      <c r="G62" s="195"/>
      <c r="H62" s="194"/>
      <c r="I62" s="31"/>
      <c r="J62" s="196"/>
      <c r="K62" s="196"/>
      <c r="L62" s="31"/>
      <c r="M62" s="197"/>
      <c r="N62" s="197"/>
      <c r="O62" s="197"/>
      <c r="P62" s="197"/>
      <c r="Q62" s="197"/>
      <c r="R62" s="31"/>
      <c r="S62" s="33"/>
      <c r="T62" s="31"/>
      <c r="U62" s="33"/>
      <c r="W62" s="54"/>
      <c r="X62" s="54"/>
      <c r="Y62" s="54"/>
      <c r="Z62" s="54"/>
      <c r="AA62" s="54"/>
      <c r="AB62" s="54"/>
      <c r="AC62" s="98"/>
    </row>
    <row r="63" spans="1:38" s="28" customFormat="1" ht="15" customHeight="1" thickBot="1" x14ac:dyDescent="0.3">
      <c r="A63" s="112"/>
      <c r="B63" s="198">
        <v>3</v>
      </c>
      <c r="C63" s="142" t="s">
        <v>63</v>
      </c>
      <c r="D63" s="110"/>
      <c r="E63" s="110"/>
      <c r="F63" s="110"/>
      <c r="G63" s="110"/>
      <c r="H63" s="193"/>
      <c r="I63" s="141"/>
      <c r="J63" s="143" t="s">
        <v>64</v>
      </c>
      <c r="K63" s="110"/>
      <c r="L63" s="110"/>
      <c r="M63" s="110"/>
      <c r="N63" s="110"/>
      <c r="O63" s="110"/>
      <c r="P63" s="110"/>
      <c r="Q63" s="110"/>
      <c r="R63" s="110"/>
      <c r="S63" s="110"/>
      <c r="T63" s="110"/>
      <c r="U63" s="110"/>
      <c r="W63" s="54"/>
      <c r="X63" s="54"/>
      <c r="Y63" s="54"/>
      <c r="Z63" s="54"/>
      <c r="AA63" s="54"/>
      <c r="AB63" s="54"/>
      <c r="AC63" s="98"/>
    </row>
    <row r="64" spans="1:38" s="28" customFormat="1" ht="7.5" customHeight="1" thickBot="1" x14ac:dyDescent="0.3">
      <c r="A64" s="112"/>
      <c r="B64" s="112"/>
      <c r="D64" s="141"/>
      <c r="E64" s="141"/>
      <c r="F64" s="141"/>
      <c r="G64" s="141"/>
      <c r="H64" s="141"/>
      <c r="I64" s="141"/>
      <c r="J64" s="141"/>
      <c r="K64" s="141"/>
      <c r="L64" s="141"/>
      <c r="M64" s="141"/>
      <c r="N64" s="141"/>
      <c r="O64" s="141"/>
      <c r="P64" s="141"/>
      <c r="Q64" s="110"/>
      <c r="R64" s="110"/>
      <c r="S64" s="110"/>
      <c r="T64" s="110"/>
      <c r="U64" s="110"/>
      <c r="W64" s="54"/>
      <c r="X64" s="54"/>
      <c r="Y64" s="54"/>
      <c r="Z64" s="54"/>
      <c r="AA64" s="54"/>
      <c r="AB64" s="54"/>
      <c r="AC64" s="98"/>
    </row>
    <row r="65" spans="1:38" s="28" customFormat="1" ht="15" customHeight="1" thickBot="1" x14ac:dyDescent="0.3">
      <c r="A65" s="112"/>
      <c r="B65" s="112"/>
      <c r="C65" s="112"/>
      <c r="D65" s="144" t="s">
        <v>66</v>
      </c>
      <c r="E65" s="145"/>
      <c r="F65" s="141"/>
      <c r="G65" s="252"/>
      <c r="H65" s="253"/>
      <c r="I65" s="139"/>
      <c r="J65" s="142" t="s">
        <v>54</v>
      </c>
      <c r="K65" s="112"/>
      <c r="L65" s="112"/>
      <c r="M65" s="140"/>
      <c r="N65" s="140"/>
      <c r="O65" s="140"/>
      <c r="P65" s="140"/>
      <c r="Q65" s="228" t="s">
        <v>125</v>
      </c>
      <c r="W65" s="54"/>
      <c r="X65" s="54"/>
      <c r="Y65" s="54"/>
      <c r="Z65" s="54"/>
      <c r="AA65" s="222"/>
      <c r="AB65" s="222"/>
      <c r="AC65" s="223"/>
      <c r="AD65" s="31"/>
      <c r="AE65" s="31"/>
      <c r="AF65" s="31"/>
      <c r="AG65" s="31"/>
      <c r="AH65" s="31"/>
      <c r="AI65" s="31"/>
      <c r="AJ65" s="31"/>
      <c r="AK65" s="31"/>
      <c r="AL65" s="31"/>
    </row>
    <row r="66" spans="1:38" s="31" customFormat="1" ht="15" customHeight="1" thickBot="1" x14ac:dyDescent="0.3">
      <c r="A66" s="112"/>
      <c r="B66" s="112"/>
      <c r="C66" s="112"/>
      <c r="D66" s="144"/>
      <c r="E66" s="145"/>
      <c r="F66" s="141"/>
      <c r="G66" s="220"/>
      <c r="I66" s="139"/>
      <c r="J66" s="142"/>
      <c r="K66" s="112"/>
      <c r="L66" s="112"/>
      <c r="M66" s="140"/>
      <c r="N66" s="140"/>
      <c r="O66" s="140"/>
      <c r="P66" s="140"/>
      <c r="Q66" s="145" t="s">
        <v>126</v>
      </c>
      <c r="S66" s="217"/>
      <c r="T66" s="112"/>
      <c r="U66" s="221"/>
      <c r="W66" s="222"/>
      <c r="X66" s="222"/>
      <c r="Y66" s="222"/>
      <c r="Z66" s="222"/>
      <c r="AA66" s="222"/>
      <c r="AB66" s="222"/>
      <c r="AC66" s="223"/>
      <c r="AD66" s="82"/>
      <c r="AE66" s="82"/>
      <c r="AF66" s="82"/>
      <c r="AG66" s="82"/>
      <c r="AH66" s="82"/>
      <c r="AI66" s="82"/>
      <c r="AJ66" s="82"/>
      <c r="AK66" s="82"/>
      <c r="AL66" s="82"/>
    </row>
    <row r="67" spans="1:38" s="82" customFormat="1" ht="15" customHeight="1" thickBot="1" x14ac:dyDescent="0.3">
      <c r="A67" s="224"/>
      <c r="B67" s="224"/>
      <c r="C67" s="225"/>
      <c r="D67" s="226"/>
      <c r="E67" s="225" t="s">
        <v>127</v>
      </c>
      <c r="F67" s="225"/>
      <c r="G67" s="224"/>
      <c r="H67" s="229"/>
      <c r="I67" s="227"/>
      <c r="W67" s="222"/>
      <c r="X67" s="222"/>
      <c r="Y67" s="222"/>
      <c r="Z67" s="222"/>
      <c r="AA67" s="222"/>
      <c r="AB67" s="222"/>
      <c r="AC67" s="223"/>
      <c r="AD67" s="31"/>
      <c r="AE67" s="31"/>
      <c r="AF67" s="31"/>
      <c r="AG67" s="31"/>
      <c r="AH67" s="31"/>
      <c r="AI67" s="31"/>
      <c r="AJ67" s="31"/>
      <c r="AK67" s="31"/>
      <c r="AL67" s="31"/>
    </row>
    <row r="68" spans="1:38" s="31" customFormat="1" ht="15" customHeight="1" x14ac:dyDescent="0.25">
      <c r="A68" s="112"/>
      <c r="B68" s="112"/>
      <c r="C68" s="112"/>
      <c r="D68" s="144"/>
      <c r="E68" s="145"/>
      <c r="F68" s="141"/>
      <c r="G68" s="220"/>
      <c r="I68" s="139"/>
      <c r="J68" s="142"/>
      <c r="K68" s="112"/>
      <c r="L68" s="112"/>
      <c r="M68" s="140"/>
      <c r="N68" s="140"/>
      <c r="O68" s="140"/>
      <c r="P68" s="140"/>
      <c r="S68" s="217"/>
      <c r="T68" s="112"/>
      <c r="U68" s="221"/>
      <c r="W68" s="222"/>
      <c r="X68" s="222"/>
      <c r="Y68" s="222"/>
      <c r="Z68" s="222"/>
      <c r="AA68" s="54"/>
      <c r="AB68" s="54"/>
      <c r="AC68" s="98"/>
      <c r="AD68" s="28"/>
      <c r="AE68" s="28"/>
      <c r="AF68" s="28"/>
      <c r="AG68" s="28"/>
      <c r="AH68" s="28"/>
      <c r="AI68" s="28"/>
      <c r="AJ68" s="28"/>
      <c r="AK68" s="28"/>
      <c r="AL68" s="28"/>
    </row>
    <row r="69" spans="1:38" s="28" customFormat="1" ht="21" customHeight="1" thickBot="1" x14ac:dyDescent="0.3">
      <c r="A69" s="112"/>
      <c r="B69" s="112"/>
      <c r="C69" s="112"/>
      <c r="D69" s="146" t="s">
        <v>67</v>
      </c>
      <c r="E69" s="112"/>
      <c r="F69" s="139"/>
      <c r="G69" s="139"/>
      <c r="H69" s="139"/>
      <c r="I69" s="139"/>
      <c r="J69" s="112"/>
      <c r="K69" s="112"/>
      <c r="L69" s="112"/>
      <c r="M69" s="140"/>
      <c r="N69" s="140"/>
      <c r="O69" s="140"/>
      <c r="P69" s="140"/>
      <c r="Q69" s="140"/>
      <c r="R69" s="140"/>
      <c r="S69" s="139"/>
      <c r="T69" s="112"/>
      <c r="U69" s="119"/>
      <c r="W69" s="54"/>
      <c r="X69" s="54"/>
      <c r="Y69" s="54"/>
      <c r="Z69" s="54"/>
      <c r="AA69" s="54"/>
      <c r="AB69" s="54"/>
      <c r="AC69" s="98"/>
    </row>
    <row r="70" spans="1:38" s="28" customFormat="1" ht="15" customHeight="1" thickBot="1" x14ac:dyDescent="0.3">
      <c r="A70" s="145"/>
      <c r="B70" s="145"/>
      <c r="C70" s="145"/>
      <c r="D70" s="145" t="s">
        <v>69</v>
      </c>
      <c r="E70" s="145"/>
      <c r="F70" s="147"/>
      <c r="G70" s="147"/>
      <c r="H70" s="145"/>
      <c r="I70" s="254"/>
      <c r="J70" s="255"/>
      <c r="K70" s="145"/>
      <c r="L70" s="145" t="s">
        <v>70</v>
      </c>
      <c r="M70" s="145"/>
      <c r="N70" s="256">
        <v>0.66</v>
      </c>
      <c r="O70" s="256"/>
      <c r="P70" s="256"/>
      <c r="Q70" s="146" t="s">
        <v>71</v>
      </c>
      <c r="R70" s="146"/>
      <c r="S70" s="185">
        <f>N70*I70</f>
        <v>0</v>
      </c>
      <c r="T70" s="145"/>
      <c r="U70" s="148"/>
      <c r="W70" s="54"/>
      <c r="X70" s="203" t="s">
        <v>135</v>
      </c>
      <c r="Y70" s="54"/>
      <c r="Z70" s="54"/>
      <c r="AA70" s="54"/>
      <c r="AB70" s="54"/>
      <c r="AC70" s="98"/>
    </row>
    <row r="71" spans="1:38" s="28" customFormat="1" ht="15" customHeight="1" x14ac:dyDescent="0.25">
      <c r="A71" s="145"/>
      <c r="B71" s="145"/>
      <c r="C71" s="145"/>
      <c r="D71" s="145"/>
      <c r="E71" s="145"/>
      <c r="F71" s="147"/>
      <c r="G71" s="147"/>
      <c r="H71" s="147"/>
      <c r="I71" s="147"/>
      <c r="J71" s="145"/>
      <c r="K71" s="145"/>
      <c r="L71" s="145"/>
      <c r="M71" s="146"/>
      <c r="N71" s="146"/>
      <c r="O71" s="146"/>
      <c r="P71" s="146"/>
      <c r="Q71" s="146"/>
      <c r="R71" s="146"/>
      <c r="S71" s="147"/>
      <c r="T71" s="145"/>
      <c r="U71" s="148"/>
      <c r="W71" s="54"/>
      <c r="X71" s="54"/>
      <c r="Y71" s="54"/>
      <c r="Z71" s="54"/>
      <c r="AA71" s="54"/>
      <c r="AB71" s="54"/>
      <c r="AC71" s="98"/>
    </row>
    <row r="72" spans="1:38" s="28" customFormat="1" ht="15" customHeight="1" x14ac:dyDescent="0.25">
      <c r="A72" s="145"/>
      <c r="B72" s="198">
        <v>4</v>
      </c>
      <c r="C72" s="142" t="s">
        <v>72</v>
      </c>
      <c r="D72" s="145"/>
      <c r="E72" s="145"/>
      <c r="F72" s="147"/>
      <c r="G72" s="147"/>
      <c r="H72" s="147"/>
      <c r="I72" s="147"/>
      <c r="J72" s="145"/>
      <c r="K72" s="257"/>
      <c r="L72" s="257"/>
      <c r="M72" s="257"/>
      <c r="N72" s="257"/>
      <c r="O72" s="257"/>
      <c r="P72" s="257"/>
      <c r="Q72" s="257"/>
      <c r="R72" s="180" t="s">
        <v>58</v>
      </c>
      <c r="S72" s="181">
        <v>0</v>
      </c>
      <c r="T72" s="145"/>
      <c r="U72" s="148"/>
      <c r="W72" s="54"/>
      <c r="X72" s="54"/>
      <c r="Y72" s="54"/>
      <c r="Z72" s="54"/>
      <c r="AA72" s="54"/>
      <c r="AB72" s="54"/>
      <c r="AC72" s="98"/>
    </row>
    <row r="73" spans="1:38" s="28" customFormat="1" ht="15" customHeight="1" x14ac:dyDescent="0.25">
      <c r="A73" s="145"/>
      <c r="B73" s="147"/>
      <c r="C73" s="145"/>
      <c r="D73" s="145"/>
      <c r="E73" s="145"/>
      <c r="F73" s="147"/>
      <c r="G73" s="147"/>
      <c r="H73" s="147"/>
      <c r="I73" s="147"/>
      <c r="J73" s="145"/>
      <c r="K73" s="145"/>
      <c r="L73" s="145"/>
      <c r="M73" s="146"/>
      <c r="N73" s="146"/>
      <c r="O73" s="146"/>
      <c r="P73" s="146"/>
      <c r="Q73" s="146"/>
      <c r="R73" s="146"/>
      <c r="S73" s="147"/>
      <c r="T73" s="145"/>
      <c r="U73" s="148"/>
      <c r="W73" s="54"/>
      <c r="X73" s="54"/>
      <c r="Y73" s="54"/>
      <c r="Z73" s="54"/>
      <c r="AA73" s="54"/>
      <c r="AB73" s="54"/>
      <c r="AC73" s="98"/>
    </row>
    <row r="74" spans="1:38" s="28" customFormat="1" ht="15" customHeight="1" x14ac:dyDescent="0.25">
      <c r="A74" s="145"/>
      <c r="B74" s="147"/>
      <c r="C74" s="145" t="s">
        <v>73</v>
      </c>
      <c r="D74" s="145"/>
      <c r="E74" s="145"/>
      <c r="F74" s="147"/>
      <c r="G74" s="147"/>
      <c r="H74" s="147"/>
      <c r="I74" s="147"/>
      <c r="J74" s="145"/>
      <c r="K74" s="145"/>
      <c r="L74" s="145"/>
      <c r="M74" s="146"/>
      <c r="N74" s="146"/>
      <c r="O74" s="146"/>
      <c r="P74" s="146"/>
      <c r="Q74" s="146"/>
      <c r="R74" s="146"/>
      <c r="S74" s="147"/>
      <c r="T74" s="145"/>
      <c r="U74" s="148"/>
      <c r="W74" s="54"/>
      <c r="X74" s="54"/>
      <c r="Y74" s="54"/>
      <c r="Z74" s="54"/>
      <c r="AA74" s="54"/>
      <c r="AB74" s="54"/>
      <c r="AC74" s="98"/>
    </row>
    <row r="75" spans="1:38" s="28" customFormat="1" ht="3.75" hidden="1" customHeight="1" x14ac:dyDescent="0.25">
      <c r="A75" s="149"/>
      <c r="B75" s="199"/>
      <c r="C75" s="149"/>
      <c r="D75" s="150"/>
      <c r="E75" s="150"/>
      <c r="F75" s="150"/>
      <c r="G75" s="150"/>
      <c r="H75" s="258"/>
      <c r="I75" s="258"/>
      <c r="J75" s="150"/>
      <c r="K75" s="150"/>
      <c r="L75" s="150"/>
      <c r="M75" s="150"/>
      <c r="N75" s="150"/>
      <c r="O75" s="150"/>
      <c r="P75" s="150"/>
      <c r="Q75" s="259"/>
      <c r="R75" s="259"/>
      <c r="S75" s="150"/>
      <c r="T75" s="149"/>
      <c r="U75" s="148"/>
      <c r="W75" s="54"/>
      <c r="X75" s="54"/>
      <c r="Y75" s="54"/>
      <c r="Z75" s="54"/>
      <c r="AH75" s="28" t="s">
        <v>17</v>
      </c>
    </row>
    <row r="76" spans="1:38" s="28" customFormat="1" ht="15.75" hidden="1" customHeight="1" x14ac:dyDescent="0.25">
      <c r="B76" s="198">
        <v>6</v>
      </c>
      <c r="C76" s="244" t="s">
        <v>87</v>
      </c>
      <c r="D76" s="244"/>
      <c r="E76" s="244"/>
      <c r="F76" s="244"/>
      <c r="G76" s="244"/>
      <c r="H76" s="244"/>
      <c r="I76" s="244"/>
      <c r="J76" s="244"/>
      <c r="K76" s="244"/>
      <c r="L76" s="244"/>
      <c r="M76" s="244"/>
      <c r="N76" s="244"/>
      <c r="O76" s="244"/>
      <c r="P76" s="244"/>
      <c r="Q76" s="244"/>
      <c r="R76" s="244"/>
      <c r="S76" s="244"/>
      <c r="T76" s="244"/>
      <c r="U76" s="244"/>
      <c r="AA76" s="1"/>
      <c r="AB76" s="1"/>
      <c r="AC76" s="1"/>
      <c r="AD76" s="1"/>
      <c r="AE76" s="1"/>
      <c r="AF76" s="1"/>
      <c r="AG76" s="1"/>
      <c r="AH76" s="1"/>
      <c r="AI76" s="1"/>
      <c r="AJ76" s="1"/>
      <c r="AK76" s="1"/>
      <c r="AL76" s="1"/>
    </row>
    <row r="77" spans="1:38" ht="15.75" hidden="1" x14ac:dyDescent="0.25">
      <c r="B77" s="28"/>
      <c r="C77" s="244"/>
      <c r="D77" s="244"/>
      <c r="E77" s="244"/>
      <c r="F77" s="244"/>
      <c r="G77" s="244"/>
      <c r="H77" s="244"/>
      <c r="I77" s="244"/>
      <c r="J77" s="244"/>
      <c r="K77" s="244"/>
      <c r="L77" s="244"/>
      <c r="M77" s="244"/>
      <c r="N77" s="244"/>
      <c r="O77" s="244"/>
      <c r="P77" s="244"/>
      <c r="Q77" s="244"/>
      <c r="R77" s="244"/>
      <c r="S77" s="244"/>
      <c r="T77" s="244"/>
      <c r="U77" s="244"/>
    </row>
    <row r="78" spans="1:38" ht="15.75" hidden="1" x14ac:dyDescent="0.25">
      <c r="B78" s="28"/>
      <c r="C78" s="244"/>
      <c r="D78" s="244"/>
      <c r="E78" s="244"/>
      <c r="F78" s="244"/>
      <c r="G78" s="244"/>
      <c r="H78" s="244"/>
      <c r="I78" s="244"/>
      <c r="J78" s="244"/>
      <c r="K78" s="244"/>
      <c r="L78" s="244"/>
      <c r="M78" s="244"/>
      <c r="N78" s="244"/>
      <c r="O78" s="244"/>
      <c r="P78" s="244"/>
      <c r="Q78" s="244"/>
      <c r="R78" s="244"/>
      <c r="S78" s="244"/>
      <c r="T78" s="244"/>
      <c r="U78" s="244"/>
    </row>
    <row r="79" spans="1:38" ht="6" hidden="1" customHeight="1" x14ac:dyDescent="0.25">
      <c r="B79" s="28"/>
      <c r="C79" s="209"/>
      <c r="D79" s="209"/>
      <c r="E79" s="209"/>
      <c r="F79" s="209"/>
      <c r="G79" s="209"/>
      <c r="H79" s="209"/>
      <c r="I79" s="209"/>
      <c r="J79" s="209"/>
      <c r="K79" s="209"/>
      <c r="L79" s="209"/>
      <c r="M79" s="209"/>
      <c r="N79" s="209"/>
      <c r="O79" s="209"/>
      <c r="P79" s="209"/>
      <c r="Q79" s="209"/>
      <c r="R79" s="209"/>
      <c r="S79" s="209"/>
      <c r="T79" s="209"/>
      <c r="U79" s="209"/>
    </row>
    <row r="80" spans="1:38" ht="19.5" hidden="1" customHeight="1" x14ac:dyDescent="0.3">
      <c r="B80" s="107"/>
      <c r="C80" s="178" t="s">
        <v>88</v>
      </c>
      <c r="D80" s="108"/>
      <c r="E80" s="108"/>
      <c r="F80" s="108"/>
      <c r="G80" s="245" t="s">
        <v>53</v>
      </c>
      <c r="H80" s="246"/>
      <c r="I80" s="246"/>
      <c r="J80" s="246"/>
      <c r="K80" s="246"/>
      <c r="L80" s="246"/>
      <c r="M80" s="247"/>
      <c r="N80" s="109" t="s">
        <v>54</v>
      </c>
      <c r="O80" s="108"/>
      <c r="P80" s="108"/>
      <c r="Q80" s="108"/>
      <c r="R80" s="108"/>
      <c r="S80" s="110"/>
      <c r="T80" s="110"/>
      <c r="U80" s="110"/>
    </row>
    <row r="81" spans="1:38" ht="3.75" hidden="1" customHeight="1" x14ac:dyDescent="0.25">
      <c r="B81" s="28"/>
      <c r="C81" s="209"/>
      <c r="E81" s="209"/>
      <c r="F81" s="209"/>
      <c r="G81" s="209"/>
      <c r="H81" s="209"/>
      <c r="I81" s="209"/>
      <c r="J81" s="209"/>
      <c r="K81" s="209"/>
      <c r="L81" s="209"/>
      <c r="M81" s="209"/>
      <c r="N81" s="209"/>
      <c r="O81" s="209"/>
      <c r="P81" s="209"/>
      <c r="Q81" s="209"/>
      <c r="R81" s="209"/>
      <c r="S81" s="209"/>
      <c r="T81" s="209"/>
      <c r="U81" s="209"/>
    </row>
    <row r="82" spans="1:38" ht="11.25" hidden="1" customHeight="1" x14ac:dyDescent="0.25">
      <c r="B82" s="28"/>
      <c r="C82" s="209"/>
      <c r="D82" s="111" t="s">
        <v>53</v>
      </c>
      <c r="E82" s="209"/>
      <c r="F82" s="209"/>
      <c r="G82" s="209"/>
      <c r="H82" s="209"/>
      <c r="I82" s="209"/>
      <c r="J82" s="209"/>
      <c r="K82" s="209"/>
      <c r="L82" s="209"/>
      <c r="M82" s="209"/>
      <c r="N82" s="209"/>
      <c r="O82" s="209"/>
      <c r="P82" s="209"/>
      <c r="Q82" s="209"/>
      <c r="R82" s="209"/>
      <c r="S82" s="209"/>
      <c r="T82" s="209"/>
      <c r="U82" s="209"/>
      <c r="AA82" s="31"/>
      <c r="AB82" s="31"/>
      <c r="AC82" s="31"/>
      <c r="AD82" s="31"/>
      <c r="AE82" s="31"/>
      <c r="AF82" s="31"/>
      <c r="AG82" s="31"/>
      <c r="AH82" s="120">
        <f>IF(G80="In-State Travel",1,0)</f>
        <v>0</v>
      </c>
      <c r="AI82" s="121">
        <f>AH82</f>
        <v>0</v>
      </c>
      <c r="AJ82" s="111">
        <f>IF(AI82="1",1,0)</f>
        <v>0</v>
      </c>
      <c r="AK82" s="31"/>
      <c r="AL82" s="31"/>
    </row>
    <row r="83" spans="1:38" s="31" customFormat="1" ht="15.75" hidden="1" x14ac:dyDescent="0.25">
      <c r="A83" s="112"/>
      <c r="B83" s="112"/>
      <c r="C83" s="112"/>
      <c r="D83" s="113" t="s">
        <v>55</v>
      </c>
      <c r="E83" s="114"/>
      <c r="F83" s="114"/>
      <c r="G83" s="114"/>
      <c r="H83" s="115"/>
      <c r="I83" s="115"/>
      <c r="J83" s="115">
        <v>85</v>
      </c>
      <c r="K83" s="114"/>
      <c r="L83" s="116" t="s">
        <v>56</v>
      </c>
      <c r="M83" s="72" t="s">
        <v>57</v>
      </c>
      <c r="N83" s="114">
        <f>SUM(Q33:R39)</f>
        <v>0</v>
      </c>
      <c r="O83" s="117" t="s">
        <v>58</v>
      </c>
      <c r="P83" s="118">
        <f>N83*J83*AH82</f>
        <v>0</v>
      </c>
      <c r="Q83" s="112"/>
      <c r="R83" s="112"/>
      <c r="S83" s="119"/>
      <c r="T83" s="112"/>
      <c r="U83" s="112"/>
      <c r="AA83" s="111"/>
      <c r="AB83" s="111"/>
      <c r="AC83" s="111"/>
      <c r="AD83" s="111"/>
      <c r="AE83" s="111"/>
      <c r="AF83" s="111"/>
      <c r="AG83" s="111"/>
      <c r="AH83" s="120">
        <f>IF(G80="Santa Fe, NM",1,0)</f>
        <v>0</v>
      </c>
      <c r="AI83" s="129">
        <f>AH83</f>
        <v>0</v>
      </c>
      <c r="AJ83" s="111">
        <f>IF(AH83="1",1,0)</f>
        <v>0</v>
      </c>
      <c r="AK83" s="111"/>
      <c r="AL83" s="111"/>
    </row>
    <row r="84" spans="1:38" s="111" customFormat="1" ht="15.75" hidden="1" x14ac:dyDescent="0.25">
      <c r="D84" s="122" t="s">
        <v>59</v>
      </c>
      <c r="E84" s="72"/>
      <c r="F84" s="123"/>
      <c r="G84" s="123"/>
      <c r="H84" s="124"/>
      <c r="I84" s="124"/>
      <c r="J84" s="125">
        <v>135</v>
      </c>
      <c r="K84" s="123"/>
      <c r="L84" s="126" t="s">
        <v>56</v>
      </c>
      <c r="M84" s="72" t="s">
        <v>57</v>
      </c>
      <c r="N84" s="123">
        <f>SUM(Q33:R39)</f>
        <v>0</v>
      </c>
      <c r="O84" s="123" t="s">
        <v>58</v>
      </c>
      <c r="P84" s="118">
        <f>N84*J84*AH83</f>
        <v>0</v>
      </c>
      <c r="Q84" s="127"/>
      <c r="R84" s="127"/>
      <c r="S84" s="128"/>
      <c r="U84" s="119"/>
      <c r="AH84" s="120">
        <f>IF(G80="Out-of-State Travel",1,0)</f>
        <v>0</v>
      </c>
      <c r="AI84" s="129">
        <f>AH84</f>
        <v>0</v>
      </c>
      <c r="AJ84" s="111">
        <f>IF(AH84="1",1,0)</f>
        <v>0</v>
      </c>
    </row>
    <row r="85" spans="1:38" s="111" customFormat="1" ht="15.75" hidden="1" x14ac:dyDescent="0.25">
      <c r="D85" s="122" t="s">
        <v>60</v>
      </c>
      <c r="E85" s="72"/>
      <c r="F85" s="123"/>
      <c r="G85" s="123"/>
      <c r="H85" s="124"/>
      <c r="I85" s="124"/>
      <c r="J85" s="125">
        <v>115</v>
      </c>
      <c r="K85" s="123"/>
      <c r="L85" s="126" t="s">
        <v>56</v>
      </c>
      <c r="M85" s="72" t="s">
        <v>57</v>
      </c>
      <c r="N85" s="123">
        <f>SUM(Q33:R39)</f>
        <v>0</v>
      </c>
      <c r="O85" s="123" t="s">
        <v>58</v>
      </c>
      <c r="P85" s="118">
        <f>N85*J85*AH84</f>
        <v>0</v>
      </c>
      <c r="Q85" s="127"/>
      <c r="R85" s="127"/>
      <c r="S85" s="128"/>
      <c r="U85" s="119"/>
      <c r="AF85" s="130">
        <f>IF(G80="Not Requesting Per Diem Reimbursement",1,0)</f>
        <v>1</v>
      </c>
      <c r="AJ85" s="120">
        <f>IF(G80="Not Requesting Per Diem Reimbursement",0,1)</f>
        <v>0</v>
      </c>
    </row>
    <row r="86" spans="1:38" s="111" customFormat="1" ht="15.75" hidden="1" x14ac:dyDescent="0.25">
      <c r="D86" s="122" t="s">
        <v>61</v>
      </c>
      <c r="E86" s="72"/>
      <c r="F86" s="123"/>
      <c r="G86" s="123"/>
      <c r="H86" s="124"/>
      <c r="I86" s="124"/>
      <c r="J86" s="125"/>
      <c r="K86" s="123"/>
      <c r="L86" s="123"/>
      <c r="M86" s="123"/>
      <c r="N86" s="123"/>
      <c r="O86" s="123"/>
      <c r="P86" s="118" t="e">
        <f>U58*#REF!</f>
        <v>#REF!</v>
      </c>
      <c r="Q86" s="127"/>
      <c r="R86" s="127"/>
      <c r="S86" s="128"/>
      <c r="U86" s="119"/>
      <c r="AH86" s="120"/>
    </row>
    <row r="87" spans="1:38" s="111" customFormat="1" ht="16.5" thickBot="1" x14ac:dyDescent="0.3">
      <c r="F87" s="128"/>
      <c r="G87" s="128"/>
      <c r="H87" s="127"/>
      <c r="I87" s="127"/>
      <c r="J87" s="131"/>
      <c r="K87" s="128"/>
      <c r="L87" s="128"/>
      <c r="M87" s="128"/>
      <c r="N87" s="128"/>
      <c r="O87" s="128"/>
      <c r="P87" s="33"/>
      <c r="Q87" s="127"/>
      <c r="R87" s="127"/>
      <c r="S87" s="128"/>
      <c r="U87" s="119"/>
    </row>
    <row r="88" spans="1:38" s="111" customFormat="1" ht="16.5" thickBot="1" x14ac:dyDescent="0.3">
      <c r="B88" s="132"/>
      <c r="C88" s="100" t="s">
        <v>102</v>
      </c>
      <c r="D88" s="133"/>
      <c r="E88" s="133"/>
      <c r="F88" s="134"/>
      <c r="G88" s="134"/>
      <c r="H88" s="134"/>
      <c r="I88" s="134"/>
      <c r="J88" s="133"/>
      <c r="K88" s="133"/>
      <c r="L88" s="133"/>
      <c r="M88" s="135"/>
      <c r="N88" s="135"/>
      <c r="O88" s="135"/>
      <c r="P88" s="136">
        <f>S70+S72</f>
        <v>0</v>
      </c>
      <c r="Q88" s="137"/>
      <c r="R88" s="137"/>
      <c r="S88" s="138"/>
      <c r="U88" s="119"/>
      <c r="AA88" s="141"/>
      <c r="AB88" s="141"/>
      <c r="AC88" s="141"/>
      <c r="AD88" s="141"/>
      <c r="AE88" s="141"/>
      <c r="AF88" s="141"/>
      <c r="AG88" s="141"/>
      <c r="AH88" s="141"/>
      <c r="AI88" s="141"/>
      <c r="AJ88" s="141"/>
      <c r="AK88" s="141"/>
      <c r="AL88" s="141"/>
    </row>
    <row r="89" spans="1:38" s="141" customFormat="1" ht="6.75" customHeight="1" thickBot="1" x14ac:dyDescent="0.3">
      <c r="A89" s="112"/>
      <c r="B89" s="112"/>
      <c r="C89" s="112"/>
      <c r="D89" s="112"/>
      <c r="E89" s="112"/>
      <c r="F89" s="139"/>
      <c r="G89" s="139"/>
      <c r="H89" s="139"/>
      <c r="I89" s="139"/>
      <c r="J89" s="112"/>
      <c r="K89" s="112"/>
      <c r="L89" s="112"/>
      <c r="M89" s="140"/>
      <c r="N89" s="140"/>
      <c r="O89" s="140"/>
      <c r="P89" s="140"/>
      <c r="Q89" s="140"/>
      <c r="R89" s="140"/>
      <c r="S89" s="139"/>
      <c r="T89" s="112"/>
      <c r="U89" s="119"/>
      <c r="AA89" s="54"/>
      <c r="AB89" s="54"/>
      <c r="AC89" s="98"/>
      <c r="AD89" s="28"/>
      <c r="AE89" s="28"/>
      <c r="AF89" s="28"/>
      <c r="AG89" s="28"/>
      <c r="AH89" s="28"/>
      <c r="AI89" s="28"/>
      <c r="AJ89" s="28"/>
      <c r="AK89" s="28"/>
      <c r="AL89" s="28"/>
    </row>
    <row r="90" spans="1:38" s="28" customFormat="1" ht="16.5" thickBot="1" x14ac:dyDescent="0.3">
      <c r="A90" s="99" t="s">
        <v>74</v>
      </c>
      <c r="B90" s="151" t="s">
        <v>75</v>
      </c>
      <c r="C90" s="151"/>
      <c r="D90" s="151"/>
      <c r="E90" s="151"/>
      <c r="F90" s="151"/>
      <c r="G90" s="151"/>
      <c r="H90" s="151"/>
      <c r="I90" s="151"/>
      <c r="J90" s="151"/>
      <c r="K90" s="151"/>
      <c r="L90" s="151"/>
      <c r="M90" s="100"/>
      <c r="N90" s="100"/>
      <c r="O90" s="100"/>
      <c r="P90" s="100"/>
      <c r="Q90" s="100"/>
      <c r="R90" s="100"/>
      <c r="S90" s="151"/>
      <c r="T90" s="152"/>
      <c r="U90" s="153">
        <f>P88+U60</f>
        <v>0</v>
      </c>
      <c r="W90" s="54"/>
      <c r="X90" s="54"/>
      <c r="Y90" s="54"/>
      <c r="Z90" s="54"/>
      <c r="AA90" s="141"/>
      <c r="AB90" s="141"/>
      <c r="AC90" s="141"/>
      <c r="AD90" s="141"/>
      <c r="AE90" s="141"/>
      <c r="AF90" s="141"/>
      <c r="AG90" s="141"/>
      <c r="AH90" s="141"/>
      <c r="AI90" s="141"/>
      <c r="AJ90" s="141"/>
      <c r="AK90" s="141"/>
      <c r="AL90" s="141"/>
    </row>
    <row r="91" spans="1:38" s="141" customFormat="1" ht="15.75" hidden="1" x14ac:dyDescent="0.2">
      <c r="V91" s="110"/>
      <c r="AH91" s="141" t="s">
        <v>89</v>
      </c>
    </row>
    <row r="92" spans="1:38" s="141" customFormat="1" ht="11.25" hidden="1" x14ac:dyDescent="0.2">
      <c r="AH92" s="141" t="s">
        <v>65</v>
      </c>
    </row>
    <row r="93" spans="1:38" s="141" customFormat="1" ht="15.75" hidden="1" x14ac:dyDescent="0.25">
      <c r="AA93" s="145"/>
      <c r="AB93" s="145"/>
      <c r="AC93" s="145"/>
      <c r="AD93" s="145"/>
      <c r="AE93" s="145"/>
      <c r="AF93" s="145"/>
      <c r="AG93" s="145"/>
      <c r="AH93" s="141" t="s">
        <v>68</v>
      </c>
      <c r="AI93" s="145"/>
      <c r="AJ93" s="145"/>
      <c r="AK93" s="145"/>
      <c r="AL93" s="145"/>
    </row>
    <row r="94" spans="1:38" s="145" customFormat="1" ht="15.75" hidden="1" x14ac:dyDescent="0.25">
      <c r="AH94" s="145" t="s">
        <v>132</v>
      </c>
    </row>
    <row r="95" spans="1:38" s="145" customFormat="1" ht="15.75" hidden="1" x14ac:dyDescent="0.25">
      <c r="AH95" s="145" t="s">
        <v>133</v>
      </c>
    </row>
    <row r="96" spans="1:38" s="145" customFormat="1" ht="15.75" hidden="1" x14ac:dyDescent="0.25"/>
    <row r="97" spans="1:38" s="145" customFormat="1" ht="15.75" hidden="1" x14ac:dyDescent="0.25"/>
    <row r="98" spans="1:38" s="145" customFormat="1" ht="15.75" hidden="1" x14ac:dyDescent="0.25"/>
    <row r="99" spans="1:38" s="145" customFormat="1" ht="15.75" hidden="1" x14ac:dyDescent="0.25">
      <c r="V99" s="149"/>
      <c r="W99" s="149"/>
      <c r="AA99" s="141"/>
      <c r="AB99" s="141"/>
      <c r="AC99" s="141"/>
      <c r="AD99" s="141"/>
      <c r="AE99" s="141"/>
      <c r="AF99" s="141"/>
      <c r="AG99" s="141"/>
      <c r="AH99" s="141"/>
      <c r="AI99" s="141"/>
      <c r="AJ99" s="141"/>
      <c r="AK99" s="141"/>
      <c r="AL99" s="141"/>
    </row>
    <row r="100" spans="1:38" s="141" customFormat="1" ht="16.5" hidden="1" thickBot="1" x14ac:dyDescent="0.3">
      <c r="V100" s="154"/>
      <c r="W100" s="154"/>
    </row>
    <row r="101" spans="1:38" s="141" customFormat="1" ht="15.75" x14ac:dyDescent="0.25">
      <c r="A101" s="248" t="s">
        <v>76</v>
      </c>
      <c r="B101" s="248"/>
      <c r="C101" s="248"/>
      <c r="D101" s="248"/>
      <c r="E101" s="248"/>
      <c r="F101" s="248"/>
      <c r="G101" s="248"/>
      <c r="H101" s="248"/>
      <c r="I101" s="248"/>
      <c r="J101" s="248"/>
      <c r="K101" s="248"/>
      <c r="L101" s="248"/>
      <c r="M101" s="248"/>
      <c r="N101" s="248"/>
      <c r="O101" s="248"/>
      <c r="P101" s="248"/>
      <c r="Q101" s="248"/>
      <c r="R101" s="248"/>
      <c r="S101" s="248"/>
      <c r="T101" s="248"/>
      <c r="U101" s="248"/>
      <c r="V101" s="154"/>
      <c r="W101" s="154"/>
    </row>
    <row r="102" spans="1:38" s="141" customFormat="1" ht="15.75" x14ac:dyDescent="0.25">
      <c r="A102" s="249"/>
      <c r="B102" s="249"/>
      <c r="C102" s="249"/>
      <c r="D102" s="249"/>
      <c r="E102" s="249"/>
      <c r="F102" s="249"/>
      <c r="G102" s="249"/>
      <c r="H102" s="249"/>
      <c r="I102" s="249"/>
      <c r="J102" s="249"/>
      <c r="K102" s="249"/>
      <c r="L102" s="249"/>
      <c r="M102" s="249"/>
      <c r="N102" s="249"/>
      <c r="O102" s="249"/>
      <c r="P102" s="249"/>
      <c r="Q102" s="249"/>
      <c r="R102" s="249"/>
      <c r="S102" s="249"/>
      <c r="T102" s="249"/>
      <c r="U102" s="249"/>
      <c r="V102" s="154"/>
      <c r="W102" s="154"/>
      <c r="AA102" s="111"/>
      <c r="AB102" s="111"/>
      <c r="AC102" s="111"/>
      <c r="AD102" s="111"/>
      <c r="AE102" s="111"/>
      <c r="AF102" s="111"/>
      <c r="AG102" s="111"/>
      <c r="AH102" s="111"/>
      <c r="AI102" s="111"/>
      <c r="AJ102" s="111"/>
      <c r="AK102" s="111"/>
      <c r="AL102" s="111"/>
    </row>
    <row r="103" spans="1:38" s="111" customFormat="1" ht="3.75" customHeight="1" x14ac:dyDescent="0.25">
      <c r="A103" s="1"/>
      <c r="B103" s="1"/>
      <c r="C103" s="1"/>
      <c r="D103" s="155"/>
      <c r="E103" s="155"/>
      <c r="F103" s="155"/>
      <c r="G103" s="155"/>
      <c r="H103" s="155"/>
      <c r="I103" s="155"/>
      <c r="J103" s="155"/>
      <c r="K103" s="155"/>
      <c r="S103" s="156"/>
      <c r="T103" s="1"/>
      <c r="U103" s="1"/>
      <c r="V103" s="1"/>
      <c r="W103" s="1"/>
      <c r="AA103" s="1"/>
      <c r="AB103" s="1"/>
      <c r="AC103" s="1"/>
      <c r="AD103" s="1"/>
      <c r="AE103" s="1"/>
      <c r="AF103" s="1"/>
      <c r="AG103" s="1"/>
      <c r="AH103" s="1"/>
      <c r="AI103" s="1"/>
      <c r="AJ103" s="1"/>
      <c r="AK103" s="1"/>
      <c r="AL103" s="1"/>
    </row>
    <row r="104" spans="1:38" ht="15.75" x14ac:dyDescent="0.25">
      <c r="B104" s="157"/>
      <c r="C104" s="157"/>
      <c r="D104" s="158"/>
      <c r="E104" s="158"/>
      <c r="G104" s="159" t="s">
        <v>77</v>
      </c>
      <c r="H104" s="357"/>
      <c r="I104" s="357"/>
      <c r="J104" s="357"/>
      <c r="K104" s="357"/>
      <c r="L104" s="357"/>
      <c r="N104" s="160" t="s">
        <v>78</v>
      </c>
      <c r="O104" s="356"/>
      <c r="P104" s="356"/>
      <c r="Q104" s="356"/>
      <c r="S104" s="250"/>
      <c r="T104" s="250"/>
      <c r="U104" s="250"/>
    </row>
    <row r="105" spans="1:38" ht="6.75" customHeight="1" x14ac:dyDescent="0.2">
      <c r="B105" s="161"/>
      <c r="C105" s="161"/>
      <c r="D105" s="162"/>
      <c r="E105" s="162"/>
      <c r="F105" s="163"/>
      <c r="G105" s="164"/>
      <c r="H105" s="164"/>
      <c r="I105" s="164"/>
      <c r="J105" s="164"/>
      <c r="K105" s="164"/>
      <c r="L105" s="164"/>
      <c r="N105" s="165"/>
      <c r="O105" s="164"/>
      <c r="P105" s="164"/>
      <c r="Q105" s="164"/>
    </row>
    <row r="106" spans="1:38" ht="15.75" x14ac:dyDescent="0.25">
      <c r="B106" s="166"/>
      <c r="C106" s="166"/>
      <c r="D106" s="167"/>
      <c r="E106" s="167"/>
      <c r="G106" s="168" t="s">
        <v>80</v>
      </c>
      <c r="H106" s="357"/>
      <c r="I106" s="357"/>
      <c r="J106" s="357"/>
      <c r="K106" s="357"/>
      <c r="L106" s="357"/>
      <c r="N106" s="160" t="s">
        <v>78</v>
      </c>
      <c r="O106" s="356"/>
      <c r="P106" s="356"/>
      <c r="Q106" s="356"/>
      <c r="R106" s="363" t="s">
        <v>136</v>
      </c>
      <c r="S106" s="363"/>
      <c r="T106" s="363"/>
      <c r="U106" s="363"/>
    </row>
    <row r="107" spans="1:38" ht="3.75" customHeight="1" x14ac:dyDescent="0.25">
      <c r="B107" s="166"/>
      <c r="C107" s="166"/>
      <c r="D107" s="167"/>
      <c r="E107" s="167"/>
      <c r="F107" s="168"/>
      <c r="G107" s="169"/>
      <c r="H107" s="169"/>
      <c r="I107" s="169"/>
      <c r="J107" s="169"/>
      <c r="K107" s="169"/>
      <c r="L107" s="169"/>
      <c r="N107" s="165"/>
      <c r="O107" s="169"/>
      <c r="P107" s="169"/>
      <c r="Q107" s="169"/>
      <c r="R107" s="164"/>
      <c r="S107" s="170"/>
      <c r="T107" s="170"/>
      <c r="U107" s="171"/>
      <c r="AA107" s="172"/>
      <c r="AB107" s="172"/>
      <c r="AC107" s="172"/>
      <c r="AD107" s="172"/>
      <c r="AE107" s="172"/>
      <c r="AF107" s="172"/>
      <c r="AG107" s="172"/>
      <c r="AH107" s="172"/>
      <c r="AI107" s="172"/>
      <c r="AJ107" s="172"/>
      <c r="AK107" s="172"/>
      <c r="AL107" s="172"/>
    </row>
    <row r="108" spans="1:38" s="172" customFormat="1" ht="15.75" x14ac:dyDescent="0.25">
      <c r="B108" s="166"/>
      <c r="C108" s="166"/>
      <c r="D108" s="167"/>
      <c r="E108" s="167"/>
      <c r="G108" s="168" t="s">
        <v>138</v>
      </c>
      <c r="H108" s="357"/>
      <c r="I108" s="357"/>
      <c r="J108" s="357"/>
      <c r="K108" s="357"/>
      <c r="L108" s="357"/>
      <c r="N108" s="160" t="s">
        <v>78</v>
      </c>
      <c r="O108" s="356"/>
      <c r="P108" s="356"/>
      <c r="Q108" s="356"/>
      <c r="R108" s="164"/>
      <c r="S108" s="250" t="s">
        <v>79</v>
      </c>
      <c r="T108" s="250"/>
      <c r="U108" s="250"/>
      <c r="V108" s="1"/>
      <c r="W108" s="1"/>
    </row>
    <row r="109" spans="1:38" s="172" customFormat="1" ht="3.75" customHeight="1" x14ac:dyDescent="0.2">
      <c r="B109" s="166"/>
      <c r="C109" s="166"/>
      <c r="D109" s="166"/>
      <c r="E109" s="166"/>
      <c r="F109" s="173"/>
      <c r="G109" s="170"/>
      <c r="H109" s="170"/>
      <c r="I109" s="170"/>
      <c r="J109" s="170"/>
      <c r="K109" s="174"/>
      <c r="L109" s="170"/>
      <c r="M109" s="170"/>
      <c r="N109" s="170"/>
      <c r="O109" s="170"/>
      <c r="P109" s="170"/>
      <c r="Q109" s="170"/>
      <c r="R109" s="170"/>
      <c r="S109" s="6"/>
      <c r="T109" s="1"/>
      <c r="U109" s="1"/>
      <c r="V109" s="1"/>
      <c r="W109" s="1"/>
    </row>
    <row r="110" spans="1:38" s="172" customFormat="1" ht="15.75" x14ac:dyDescent="0.25">
      <c r="B110" s="166"/>
      <c r="C110" s="166"/>
      <c r="D110" s="167"/>
      <c r="E110" s="167"/>
      <c r="G110" s="168" t="s">
        <v>81</v>
      </c>
      <c r="H110" s="357"/>
      <c r="I110" s="357"/>
      <c r="J110" s="357"/>
      <c r="K110" s="357"/>
      <c r="L110" s="357"/>
      <c r="N110" s="160" t="s">
        <v>78</v>
      </c>
      <c r="O110" s="356"/>
      <c r="P110" s="356"/>
      <c r="Q110" s="356"/>
      <c r="R110" s="164"/>
      <c r="S110" s="324"/>
      <c r="T110" s="324"/>
      <c r="U110" s="324"/>
      <c r="W110" s="1"/>
      <c r="AA110" s="1"/>
      <c r="AB110" s="1"/>
      <c r="AC110" s="1"/>
      <c r="AD110" s="1"/>
      <c r="AE110" s="1"/>
      <c r="AF110" s="1"/>
      <c r="AG110" s="1"/>
      <c r="AH110" s="1"/>
      <c r="AI110" s="1"/>
      <c r="AJ110" s="1"/>
      <c r="AK110" s="1"/>
      <c r="AL110" s="1"/>
    </row>
    <row r="111" spans="1:38" ht="15.75" x14ac:dyDescent="0.25">
      <c r="A111" s="158" t="s">
        <v>82</v>
      </c>
      <c r="B111" s="158"/>
      <c r="C111" s="158"/>
      <c r="D111" s="158"/>
      <c r="E111" s="158"/>
      <c r="F111" s="158"/>
      <c r="G111" s="158"/>
      <c r="H111" s="158"/>
      <c r="I111" s="158"/>
      <c r="J111" s="158"/>
      <c r="K111" s="158"/>
      <c r="L111" s="158"/>
      <c r="M111" s="158"/>
      <c r="N111" s="158"/>
      <c r="O111" s="158"/>
      <c r="P111" s="158"/>
      <c r="Q111" s="158"/>
      <c r="R111" s="158"/>
      <c r="S111" s="158"/>
      <c r="T111" s="158"/>
    </row>
    <row r="112" spans="1:38" ht="15.75" x14ac:dyDescent="0.25">
      <c r="A112" s="176"/>
      <c r="B112" s="176"/>
      <c r="C112" s="176"/>
      <c r="D112" s="176"/>
      <c r="E112" s="176"/>
      <c r="F112" s="176"/>
      <c r="G112" s="176"/>
      <c r="H112" s="176"/>
      <c r="I112" s="176"/>
      <c r="J112" s="176"/>
      <c r="K112" s="176"/>
      <c r="L112" s="176"/>
      <c r="M112" s="176"/>
      <c r="N112" s="176"/>
      <c r="O112" s="176"/>
      <c r="P112" s="176"/>
      <c r="Q112" s="176"/>
      <c r="R112" s="176"/>
      <c r="S112" s="176"/>
      <c r="T112" s="176"/>
      <c r="U112" s="177"/>
    </row>
    <row r="113" spans="1:22" x14ac:dyDescent="0.2">
      <c r="E113" s="27"/>
    </row>
    <row r="114" spans="1:22" ht="15.75" x14ac:dyDescent="0.2">
      <c r="A114" s="1" t="s">
        <v>83</v>
      </c>
      <c r="E114" s="358"/>
      <c r="F114" s="358"/>
      <c r="H114" s="1" t="s">
        <v>84</v>
      </c>
      <c r="I114" s="358"/>
      <c r="J114" s="358"/>
      <c r="M114" s="1" t="s">
        <v>85</v>
      </c>
      <c r="N114" s="358"/>
      <c r="O114" s="358"/>
      <c r="P114" s="358"/>
      <c r="Q114" s="358"/>
      <c r="S114" s="211" t="s">
        <v>104</v>
      </c>
      <c r="T114" s="170"/>
      <c r="U114" s="210"/>
    </row>
    <row r="115" spans="1:22" x14ac:dyDescent="0.2">
      <c r="U115" s="175" t="s">
        <v>139</v>
      </c>
    </row>
    <row r="117" spans="1:22" x14ac:dyDescent="0.2">
      <c r="A117" s="372" t="s">
        <v>121</v>
      </c>
      <c r="B117" s="372"/>
      <c r="C117" s="372"/>
      <c r="D117" s="372"/>
      <c r="E117" s="372"/>
      <c r="F117" s="372"/>
      <c r="G117" s="372"/>
      <c r="H117" s="372"/>
      <c r="I117" s="372"/>
    </row>
    <row r="118" spans="1:22" x14ac:dyDescent="0.2">
      <c r="D118" s="1" t="s">
        <v>114</v>
      </c>
      <c r="F118" s="216" t="s">
        <v>115</v>
      </c>
    </row>
    <row r="119" spans="1:22" x14ac:dyDescent="0.2">
      <c r="D119" s="1" t="s">
        <v>116</v>
      </c>
      <c r="F119" s="215">
        <v>101</v>
      </c>
    </row>
    <row r="120" spans="1:22" x14ac:dyDescent="0.2">
      <c r="D120" s="1" t="s">
        <v>117</v>
      </c>
      <c r="F120" s="215">
        <v>186</v>
      </c>
    </row>
    <row r="121" spans="1:22" x14ac:dyDescent="0.2">
      <c r="D121" s="1" t="s">
        <v>108</v>
      </c>
      <c r="F121" s="215">
        <v>65</v>
      </c>
      <c r="S121" s="1"/>
      <c r="V121" s="6"/>
    </row>
    <row r="122" spans="1:22" x14ac:dyDescent="0.2">
      <c r="D122" s="1" t="s">
        <v>118</v>
      </c>
      <c r="F122" s="215">
        <v>88</v>
      </c>
    </row>
    <row r="123" spans="1:22" x14ac:dyDescent="0.2">
      <c r="D123" s="1" t="s">
        <v>106</v>
      </c>
      <c r="F123" s="215">
        <v>47</v>
      </c>
    </row>
    <row r="124" spans="1:22" x14ac:dyDescent="0.2">
      <c r="D124" s="1" t="s">
        <v>113</v>
      </c>
      <c r="F124" s="215">
        <v>83</v>
      </c>
    </row>
    <row r="125" spans="1:22" x14ac:dyDescent="0.2">
      <c r="D125" s="1" t="s">
        <v>107</v>
      </c>
      <c r="F125" s="215">
        <v>37</v>
      </c>
    </row>
    <row r="126" spans="1:22" x14ac:dyDescent="0.2">
      <c r="D126" s="1" t="s">
        <v>110</v>
      </c>
      <c r="F126" s="215">
        <v>107</v>
      </c>
      <c r="S126" s="1"/>
    </row>
    <row r="127" spans="1:22" x14ac:dyDescent="0.2">
      <c r="D127" s="1" t="s">
        <v>109</v>
      </c>
      <c r="F127" s="215">
        <v>98</v>
      </c>
    </row>
    <row r="128" spans="1:22" x14ac:dyDescent="0.2">
      <c r="D128" s="1" t="s">
        <v>111</v>
      </c>
      <c r="F128" s="215">
        <v>109</v>
      </c>
    </row>
    <row r="129" spans="1:6" x14ac:dyDescent="0.2">
      <c r="D129" s="1" t="s">
        <v>112</v>
      </c>
      <c r="F129" s="215">
        <v>38</v>
      </c>
    </row>
    <row r="130" spans="1:6" x14ac:dyDescent="0.2">
      <c r="D130" s="1" t="s">
        <v>122</v>
      </c>
      <c r="F130" s="215">
        <v>78</v>
      </c>
    </row>
    <row r="131" spans="1:6" x14ac:dyDescent="0.2">
      <c r="D131" s="1" t="s">
        <v>123</v>
      </c>
      <c r="F131" s="215">
        <v>73</v>
      </c>
    </row>
    <row r="132" spans="1:6" x14ac:dyDescent="0.2">
      <c r="A132" s="214" t="s">
        <v>128</v>
      </c>
    </row>
  </sheetData>
  <sheetProtection algorithmName="SHA-512" hashValue="SHupTI45TJsWo4tYh3uQcDr1cLCqGJ6fdroNXjOOrcsBf4rLU3rmkMM+lSGgah+PyB6PovX6OKqPGnMmsZyAQA==" saltValue="J3/6VtKRt7DScDaJRrXsBw==" spinCount="100000" sheet="1" objects="1" scenarios="1"/>
  <sortState ref="G118:I127">
    <sortCondition ref="G118"/>
  </sortState>
  <mergeCells count="138">
    <mergeCell ref="O106:Q106"/>
    <mergeCell ref="H108:L108"/>
    <mergeCell ref="O108:Q108"/>
    <mergeCell ref="H110:L110"/>
    <mergeCell ref="O110:Q110"/>
    <mergeCell ref="E114:F114"/>
    <mergeCell ref="I114:J114"/>
    <mergeCell ref="N114:Q114"/>
    <mergeCell ref="A117:I117"/>
    <mergeCell ref="R106:U106"/>
    <mergeCell ref="S108:U108"/>
    <mergeCell ref="S110:U110"/>
    <mergeCell ref="A1:U1"/>
    <mergeCell ref="A2:U2"/>
    <mergeCell ref="A3:U3"/>
    <mergeCell ref="A4:U4"/>
    <mergeCell ref="A6:U6"/>
    <mergeCell ref="A7:U7"/>
    <mergeCell ref="C26:U29"/>
    <mergeCell ref="D57:L57"/>
    <mergeCell ref="M57:R57"/>
    <mergeCell ref="J15:K15"/>
    <mergeCell ref="Q15:R15"/>
    <mergeCell ref="S15:U15"/>
    <mergeCell ref="J16:K16"/>
    <mergeCell ref="N16:P16"/>
    <mergeCell ref="Q16:U16"/>
    <mergeCell ref="F9:M9"/>
    <mergeCell ref="Q9:U9"/>
    <mergeCell ref="F10:M10"/>
    <mergeCell ref="F12:M12"/>
    <mergeCell ref="H106:L106"/>
    <mergeCell ref="Q12:S12"/>
    <mergeCell ref="F13:M13"/>
    <mergeCell ref="Q13:R13"/>
    <mergeCell ref="A18:U18"/>
    <mergeCell ref="A22:U22"/>
    <mergeCell ref="H24:I24"/>
    <mergeCell ref="D32:G32"/>
    <mergeCell ref="H32:I32"/>
    <mergeCell ref="J32:L32"/>
    <mergeCell ref="M32:N32"/>
    <mergeCell ref="Q32:R32"/>
    <mergeCell ref="E20:U20"/>
    <mergeCell ref="D33:G33"/>
    <mergeCell ref="H33:I33"/>
    <mergeCell ref="J33:L33"/>
    <mergeCell ref="M33:N33"/>
    <mergeCell ref="Q33:R33"/>
    <mergeCell ref="D34:G34"/>
    <mergeCell ref="H34:I34"/>
    <mergeCell ref="J34:L34"/>
    <mergeCell ref="M34:N34"/>
    <mergeCell ref="Q34:R34"/>
    <mergeCell ref="D35:G35"/>
    <mergeCell ref="H35:I35"/>
    <mergeCell ref="J35:L35"/>
    <mergeCell ref="M35:N35"/>
    <mergeCell ref="Q35:R35"/>
    <mergeCell ref="D36:G36"/>
    <mergeCell ref="H36:I36"/>
    <mergeCell ref="J36:L36"/>
    <mergeCell ref="M36:N36"/>
    <mergeCell ref="Q36:R36"/>
    <mergeCell ref="D39:G39"/>
    <mergeCell ref="H39:I39"/>
    <mergeCell ref="J39:L39"/>
    <mergeCell ref="M39:N39"/>
    <mergeCell ref="Q39:R39"/>
    <mergeCell ref="E41:J41"/>
    <mergeCell ref="D37:G37"/>
    <mergeCell ref="H37:I37"/>
    <mergeCell ref="J37:L37"/>
    <mergeCell ref="M37:N37"/>
    <mergeCell ref="Q37:R37"/>
    <mergeCell ref="D38:G38"/>
    <mergeCell ref="H38:I38"/>
    <mergeCell ref="J38:L38"/>
    <mergeCell ref="M38:N38"/>
    <mergeCell ref="Q38:R38"/>
    <mergeCell ref="C43:D43"/>
    <mergeCell ref="L43:M43"/>
    <mergeCell ref="C44:D44"/>
    <mergeCell ref="L44:M44"/>
    <mergeCell ref="C45:D45"/>
    <mergeCell ref="L45:M45"/>
    <mergeCell ref="AF42:AK42"/>
    <mergeCell ref="E42:F42"/>
    <mergeCell ref="G42:H42"/>
    <mergeCell ref="I42:J42"/>
    <mergeCell ref="L42:M42"/>
    <mergeCell ref="AF43:AG43"/>
    <mergeCell ref="AH43:AI43"/>
    <mergeCell ref="AJ43:AK43"/>
    <mergeCell ref="AJ51:AK51"/>
    <mergeCell ref="H52:I52"/>
    <mergeCell ref="J52:L52"/>
    <mergeCell ref="M52:N52"/>
    <mergeCell ref="C46:D46"/>
    <mergeCell ref="L46:M46"/>
    <mergeCell ref="C47:D47"/>
    <mergeCell ref="L47:M47"/>
    <mergeCell ref="C48:D48"/>
    <mergeCell ref="L48:M48"/>
    <mergeCell ref="D53:G53"/>
    <mergeCell ref="H53:I53"/>
    <mergeCell ref="J53:L53"/>
    <mergeCell ref="M53:N53"/>
    <mergeCell ref="D54:G54"/>
    <mergeCell ref="H54:I54"/>
    <mergeCell ref="J54:L54"/>
    <mergeCell ref="M54:N54"/>
    <mergeCell ref="C49:D49"/>
    <mergeCell ref="L49:M49"/>
    <mergeCell ref="I50:J50"/>
    <mergeCell ref="L50:M50"/>
    <mergeCell ref="D55:G55"/>
    <mergeCell ref="H55:I55"/>
    <mergeCell ref="J55:L55"/>
    <mergeCell ref="M55:N55"/>
    <mergeCell ref="D56:G56"/>
    <mergeCell ref="H56:I56"/>
    <mergeCell ref="C76:U78"/>
    <mergeCell ref="G80:M80"/>
    <mergeCell ref="S104:U104"/>
    <mergeCell ref="G65:H65"/>
    <mergeCell ref="I70:J70"/>
    <mergeCell ref="N70:P70"/>
    <mergeCell ref="K72:Q72"/>
    <mergeCell ref="H75:I75"/>
    <mergeCell ref="Q75:R75"/>
    <mergeCell ref="J56:L56"/>
    <mergeCell ref="M56:N56"/>
    <mergeCell ref="A101:U102"/>
    <mergeCell ref="D58:L58"/>
    <mergeCell ref="M58:R58"/>
    <mergeCell ref="H104:L104"/>
    <mergeCell ref="O104:Q104"/>
  </mergeCells>
  <dataValidations count="4">
    <dataValidation type="list" allowBlank="1" showInputMessage="1" showErrorMessage="1" sqref="H24:I24 H63" xr:uid="{21F28B9F-FA2A-46F0-BC8E-C642C9BAD728}">
      <formula1>$AH$23:$AH$24</formula1>
    </dataValidation>
    <dataValidation type="list" allowBlank="1" showInputMessage="1" showErrorMessage="1" sqref="G80" xr:uid="{CEF5177A-3EC8-42DB-901A-563804F3F0E2}">
      <formula1>$D$82:$D$85</formula1>
    </dataValidation>
    <dataValidation type="list" allowBlank="1" showInputMessage="1" showErrorMessage="1" sqref="G66:G68" xr:uid="{5E928919-B270-464E-BF37-E7A291E1C19E}">
      <formula1>$AH$91:$AH$93</formula1>
    </dataValidation>
    <dataValidation type="list" allowBlank="1" showInputMessage="1" showErrorMessage="1" sqref="G65:H65" xr:uid="{B4A6FAE8-1D27-4EF8-93DD-D9ABC62B9E93}">
      <formula1>$AH$91:$AH$95</formula1>
    </dataValidation>
  </dataValidations>
  <pageMargins left="0.7" right="0.7" top="0.75" bottom="0.75" header="0.3" footer="0.3"/>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Over-Night Projected Travel</vt:lpstr>
      <vt:lpstr>Daily Projected Travel</vt:lpstr>
      <vt:lpstr>'Daily Projected Travel'!Print_Area</vt:lpstr>
      <vt:lpstr>'Over-Night Projected 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Offutt</dc:creator>
  <cp:lastModifiedBy>Jessica Batrez</cp:lastModifiedBy>
  <cp:lastPrinted>2024-04-19T17:34:10Z</cp:lastPrinted>
  <dcterms:created xsi:type="dcterms:W3CDTF">2019-09-03T18:41:46Z</dcterms:created>
  <dcterms:modified xsi:type="dcterms:W3CDTF">2024-08-21T21:42:33Z</dcterms:modified>
</cp:coreProperties>
</file>