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4370" windowHeight="5190" activeTab="0"/>
  </bookViews>
  <sheets>
    <sheet name="Sheet 1" sheetId="1" r:id="rId1"/>
  </sheets>
  <definedNames>
    <definedName name="_xlnm.Print_Area" localSheetId="0">'Sheet 1'!$A$1:$H$100</definedName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<sst xmlns="http://schemas.openxmlformats.org/spreadsheetml/2006/main" count="187" uniqueCount="78">
  <si>
    <t>* SUMMARY TOTALS *</t>
  </si>
  <si>
    <t>DESCRIPTION</t>
  </si>
  <si>
    <t>BUDGET</t>
  </si>
  <si>
    <t>MTD ACTUAL</t>
  </si>
  <si>
    <t>YTD ACTUAL</t>
  </si>
  <si>
    <t>ENCUMBERED</t>
  </si>
  <si>
    <t>AVAIL BALANCE</t>
  </si>
  <si>
    <t>% BUDGET</t>
  </si>
  <si>
    <t>-----------------------------</t>
  </si>
  <si>
    <t>---------------</t>
  </si>
  <si>
    <t>----------------------</t>
  </si>
  <si>
    <t>REVENUES</t>
  </si>
  <si>
    <t xml:space="preserve">    STATE SOURCES  </t>
  </si>
  <si>
    <t>(1000-2999)</t>
  </si>
  <si>
    <t xml:space="preserve">    FEDERAL SOURCES  </t>
  </si>
  <si>
    <t>(3000-5999)</t>
  </si>
  <si>
    <t xml:space="preserve">    LOCAL SOURCES  </t>
  </si>
  <si>
    <t>(6000-6999)</t>
  </si>
  <si>
    <t xml:space="preserve">      LOCAL SCHOOL SOURCES  </t>
  </si>
  <si>
    <t>(7000-7999)</t>
  </si>
  <si>
    <t xml:space="preserve">    OTHER SOURCES</t>
  </si>
  <si>
    <t>(8000-8999)</t>
  </si>
  <si>
    <t xml:space="preserve">    OTHER FINANCING SOURCES:</t>
  </si>
  <si>
    <t xml:space="preserve">      OPERATING TRANSFERS IN   </t>
  </si>
  <si>
    <t>(9200-9299)</t>
  </si>
  <si>
    <t xml:space="preserve">      OTHER FINANCING SOURCES  </t>
  </si>
  <si>
    <t>(9000-9997)</t>
  </si>
  <si>
    <t>* * TOTAL REVENUES &amp; OTHER FINANCING * *</t>
  </si>
  <si>
    <t>EXPENDITURES</t>
  </si>
  <si>
    <t xml:space="preserve">  INSTRUCTIONAL SERVICES:  </t>
  </si>
  <si>
    <t>(1000-1999)</t>
  </si>
  <si>
    <t xml:space="preserve">    PERSONAL SERVICES  </t>
  </si>
  <si>
    <t>001-199</t>
  </si>
  <si>
    <t xml:space="preserve">    EMPLOYEE BENEFITS  </t>
  </si>
  <si>
    <t>200-299</t>
  </si>
  <si>
    <t xml:space="preserve">    PURCHASED SERVICES  </t>
  </si>
  <si>
    <t>300-399</t>
  </si>
  <si>
    <t xml:space="preserve">    MATERIALS AND SUPPLIES  </t>
  </si>
  <si>
    <t>400-499</t>
  </si>
  <si>
    <t xml:space="preserve">    CAPITAL OUTLAY  </t>
  </si>
  <si>
    <t>500-599</t>
  </si>
  <si>
    <t xml:space="preserve">    OTHER OBJECTS  </t>
  </si>
  <si>
    <t>600-899</t>
  </si>
  <si>
    <t xml:space="preserve">    OTHER FUND USES  </t>
  </si>
  <si>
    <t>900-998</t>
  </si>
  <si>
    <t>T O T A L S</t>
  </si>
  <si>
    <t xml:space="preserve">  INSTRUCTIONAL SUPPORT SERVICES  </t>
  </si>
  <si>
    <t>(2000-2999)</t>
  </si>
  <si>
    <t xml:space="preserve">    PERSONAL SERVICES</t>
  </si>
  <si>
    <t xml:space="preserve">    EMPLOYEE BENEFITS</t>
  </si>
  <si>
    <t xml:space="preserve">    PURCHASED SERVICES</t>
  </si>
  <si>
    <t xml:space="preserve">    MATERIALS AND SUPPLIES</t>
  </si>
  <si>
    <t xml:space="preserve">    CAPITAL OUTLAY</t>
  </si>
  <si>
    <t xml:space="preserve">    OTHER OBJECTS</t>
  </si>
  <si>
    <t xml:space="preserve">    OTHER FUND USES</t>
  </si>
  <si>
    <t xml:space="preserve">  OPERATION &amp; MAINTENANCE  </t>
  </si>
  <si>
    <t>(3000-3999)</t>
  </si>
  <si>
    <t xml:space="preserve">  AUXILIARY SERVICES  </t>
  </si>
  <si>
    <t>(4000-4999)</t>
  </si>
  <si>
    <t>EXPENDITURES -- *** CONTINUED ***</t>
  </si>
  <si>
    <t xml:space="preserve">  GENERAL ADMINISTRATIVE:  </t>
  </si>
  <si>
    <t>(5000-6999)</t>
  </si>
  <si>
    <t xml:space="preserve">  CAPITAL OUTLAY  </t>
  </si>
  <si>
    <t xml:space="preserve">  DEBT SERVICES:  </t>
  </si>
  <si>
    <t xml:space="preserve">  OTHER EXPENDITURES  </t>
  </si>
  <si>
    <t>(9000-9899)</t>
  </si>
  <si>
    <t xml:space="preserve">        TOTAL EXPENDITURES</t>
  </si>
  <si>
    <t xml:space="preserve">  OTHER FUND USES:  </t>
  </si>
  <si>
    <t>(9900-9999)</t>
  </si>
  <si>
    <t xml:space="preserve">    TRANSFERS OUT  </t>
  </si>
  <si>
    <t>920-929</t>
  </si>
  <si>
    <t xml:space="preserve">    OTHER  </t>
  </si>
  <si>
    <t>001-998</t>
  </si>
  <si>
    <t>* * TOTAL EXPENDITURES AND TRANSFERS OUT * *</t>
  </si>
  <si>
    <t>EXCESS REVENUES AND TRANSFERS IN</t>
  </si>
  <si>
    <t xml:space="preserve">  OVER (UNDER) EXPEND AND TRANSFERS OUT</t>
  </si>
  <si>
    <t>BEGINNING FUND BALANCE - OCT 1</t>
  </si>
  <si>
    <t>ENDING FUND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</si>
</sst>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A78">
      <selection activeCell="E111" sqref="E111"/>
    </sheetView>
  </sheetViews>
  <sheetFormatPr defaultColWidth="9.140625" defaultRowHeight="15"/>
  <cols>
    <col min="1" max="1" width="35.7109375" style="0" customWidth="1"/>
    <col min="2" max="2" width="10.7109375" style="0" customWidth="1"/>
    <col min="3" max="8" width="16.7109375" style="0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1"/>
    </row>
    <row r="2" spans="1:9" ht="15">
      <c r="A2" s="2" t="s">
        <v>1</v>
      </c>
      <c r="B2" s="3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"/>
    </row>
    <row r="3" spans="1:9" ht="30">
      <c r="A3" s="2" t="s">
        <v>8</v>
      </c>
      <c r="B3" s="5" t="s">
        <v>9</v>
      </c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4" t="s">
        <v>9</v>
      </c>
      <c r="I3" s="1"/>
    </row>
    <row r="4" spans="1:9" ht="9.75" customHeight="1">
      <c r="A4" s="6" t="s">
        <v>11</v>
      </c>
      <c r="B4" s="3"/>
      <c r="C4" s="3"/>
      <c r="D4" s="3"/>
      <c r="E4" s="3"/>
      <c r="F4" s="3"/>
      <c r="G4" s="3"/>
      <c r="H4" s="3"/>
      <c r="I4" s="1"/>
    </row>
    <row r="5" spans="1:9" ht="9.75" customHeight="1">
      <c r="A5" s="6" t="s">
        <v>12</v>
      </c>
      <c r="B5" s="7" t="s">
        <v>13</v>
      </c>
      <c r="C5" s="8">
        <v>12626369</v>
      </c>
      <c r="D5" s="8">
        <v>1386990.02</v>
      </c>
      <c r="E5" s="8">
        <v>2405780.54</v>
      </c>
      <c r="F5" s="8">
        <v>0</v>
      </c>
      <c r="G5" s="8">
        <f>C5-E5-F5</f>
        <v>10220588.46</v>
      </c>
      <c r="H5" s="8">
        <f>(E5+F5)/C5*100</f>
        <v>19.05362135385082</v>
      </c>
      <c r="I5" s="1"/>
    </row>
    <row r="6" spans="1:9" ht="9.75" customHeight="1">
      <c r="A6" s="6" t="s">
        <v>14</v>
      </c>
      <c r="B6" s="7" t="s">
        <v>15</v>
      </c>
      <c r="C6" s="8">
        <v>3162838.88</v>
      </c>
      <c r="D6" s="8">
        <v>297433.88</v>
      </c>
      <c r="E6" s="8">
        <v>515623.63</v>
      </c>
      <c r="F6" s="8">
        <v>0</v>
      </c>
      <c r="G6" s="8">
        <f>C6-E6-F6</f>
        <v>2647215.25</v>
      </c>
      <c r="H6" s="8">
        <f>(E6+F6)/C6*100</f>
        <v>16.302557593449084</v>
      </c>
      <c r="I6" s="1"/>
    </row>
    <row r="7" spans="1:9" ht="9.75" customHeight="1">
      <c r="A7" s="6" t="s">
        <v>16</v>
      </c>
      <c r="B7" s="7" t="s">
        <v>17</v>
      </c>
      <c r="C7" s="8">
        <v>3576525</v>
      </c>
      <c r="D7" s="8">
        <v>477709.77</v>
      </c>
      <c r="E7" s="8">
        <v>835362.98</v>
      </c>
      <c r="F7" s="8">
        <v>0</v>
      </c>
      <c r="G7" s="8">
        <f>C7-E7-F7</f>
        <v>2741162.02</v>
      </c>
      <c r="H7" s="8">
        <f>(E7+F7)/C7*100</f>
        <v>23.35683323896799</v>
      </c>
      <c r="I7" s="1"/>
    </row>
    <row r="8" spans="1:9" ht="9.75" customHeight="1">
      <c r="A8" s="6" t="s">
        <v>18</v>
      </c>
      <c r="B8" s="7" t="s">
        <v>19</v>
      </c>
      <c r="C8" s="8">
        <v>693073</v>
      </c>
      <c r="D8" s="8">
        <v>63986.21</v>
      </c>
      <c r="E8" s="8">
        <v>195232.93</v>
      </c>
      <c r="F8" s="8">
        <v>0</v>
      </c>
      <c r="G8" s="8">
        <f>C8-E8-F8</f>
        <v>497840.07</v>
      </c>
      <c r="H8" s="8">
        <f>(E8+F8)/C8*100</f>
        <v>28.169172655694275</v>
      </c>
      <c r="I8" s="1"/>
    </row>
    <row r="9" spans="1:9" ht="9.75" customHeight="1">
      <c r="A9" s="6" t="s">
        <v>20</v>
      </c>
      <c r="B9" s="7" t="s">
        <v>21</v>
      </c>
      <c r="C9" s="8">
        <v>80800</v>
      </c>
      <c r="D9" s="8">
        <v>11471.75</v>
      </c>
      <c r="E9" s="8">
        <v>13375.4</v>
      </c>
      <c r="F9" s="8">
        <v>0</v>
      </c>
      <c r="G9" s="8">
        <f>C9-E9-F9</f>
        <v>67424.6</v>
      </c>
      <c r="H9" s="8">
        <f>(E9+F9)/C9*100</f>
        <v>16.55371287128713</v>
      </c>
      <c r="I9" s="1"/>
    </row>
    <row r="10" spans="1:9" ht="9.75" customHeight="1">
      <c r="A10" s="3"/>
      <c r="B10" s="3"/>
      <c r="C10" s="3"/>
      <c r="D10" s="3"/>
      <c r="E10" s="3"/>
      <c r="F10" s="3"/>
      <c r="G10" s="3"/>
      <c r="H10" s="3"/>
      <c r="I10" s="1"/>
    </row>
    <row r="11" spans="1:9" ht="9.75" customHeight="1">
      <c r="A11" s="6" t="s">
        <v>22</v>
      </c>
      <c r="B11" s="3"/>
      <c r="C11" s="3"/>
      <c r="D11" s="3"/>
      <c r="E11" s="3"/>
      <c r="F11" s="3"/>
      <c r="G11" s="3"/>
      <c r="H11" s="3"/>
      <c r="I11" s="1"/>
    </row>
    <row r="12" spans="1:9" ht="9.75" customHeight="1">
      <c r="A12" s="6" t="s">
        <v>23</v>
      </c>
      <c r="B12" s="7" t="s">
        <v>24</v>
      </c>
      <c r="C12" s="8">
        <v>856128</v>
      </c>
      <c r="D12" s="8">
        <v>83068.4</v>
      </c>
      <c r="E12" s="8">
        <v>148778.6</v>
      </c>
      <c r="F12" s="8">
        <v>0</v>
      </c>
      <c r="G12" s="8">
        <f>C12-E12-F12</f>
        <v>707349.4</v>
      </c>
      <c r="H12" s="8">
        <f>(E12+F12)/C12*100</f>
        <v>17.378078978844286</v>
      </c>
      <c r="I12" s="1"/>
    </row>
    <row r="13" spans="1:9" ht="9.75" customHeight="1">
      <c r="A13" s="6" t="s">
        <v>25</v>
      </c>
      <c r="B13" s="7" t="s">
        <v>26</v>
      </c>
      <c r="C13" s="8">
        <v>101724</v>
      </c>
      <c r="D13" s="8">
        <v>5342.53</v>
      </c>
      <c r="E13" s="8">
        <v>10911.37</v>
      </c>
      <c r="F13" s="8">
        <v>0</v>
      </c>
      <c r="G13" s="8">
        <f>C13-E13-F13</f>
        <v>90812.63</v>
      </c>
      <c r="H13" s="8">
        <f>(E13+F13)/C13*100</f>
        <v>10.726446069757383</v>
      </c>
      <c r="I13" s="1"/>
    </row>
    <row r="14" spans="1:9" ht="9.75" customHeight="1">
      <c r="A14" s="9" t="s">
        <v>27</v>
      </c>
      <c r="B14" s="9"/>
      <c r="C14" s="8">
        <f>+SUM(C5:C13)</f>
        <v>21097457.88</v>
      </c>
      <c r="D14" s="8">
        <f>+SUM(D5:D13)</f>
        <v>2326002.5599999996</v>
      </c>
      <c r="E14" s="8">
        <f>+SUM(E5:E13)</f>
        <v>4125065.45</v>
      </c>
      <c r="F14" s="8">
        <f>+SUM(F5:F13)</f>
        <v>0</v>
      </c>
      <c r="G14" s="8">
        <f>C14-E14-F14</f>
        <v>16972392.43</v>
      </c>
      <c r="H14" s="8">
        <f>(E14+F14)/C14*100</f>
        <v>19.55242889196848</v>
      </c>
      <c r="I14" s="1"/>
    </row>
    <row r="15" spans="1:9" ht="9.75" customHeight="1">
      <c r="A15" s="6" t="s">
        <v>28</v>
      </c>
      <c r="B15" s="3"/>
      <c r="C15" s="3"/>
      <c r="D15" s="3"/>
      <c r="E15" s="3"/>
      <c r="F15" s="3"/>
      <c r="G15" s="3"/>
      <c r="H15" s="3"/>
      <c r="I15" s="1"/>
    </row>
    <row r="16" spans="1:9" ht="9.75" customHeight="1">
      <c r="A16" s="6" t="s">
        <v>29</v>
      </c>
      <c r="B16" s="7" t="s">
        <v>30</v>
      </c>
      <c r="C16" s="3"/>
      <c r="D16" s="3"/>
      <c r="E16" s="3"/>
      <c r="F16" s="3"/>
      <c r="G16" s="3"/>
      <c r="H16" s="3"/>
      <c r="I16" s="1"/>
    </row>
    <row r="17" spans="1:9" ht="9.75" customHeight="1">
      <c r="A17" s="6" t="s">
        <v>31</v>
      </c>
      <c r="B17" s="7" t="s">
        <v>32</v>
      </c>
      <c r="C17" s="8">
        <v>6208405</v>
      </c>
      <c r="D17" s="8">
        <v>544162.03</v>
      </c>
      <c r="E17" s="8">
        <v>1076516.33</v>
      </c>
      <c r="F17" s="8">
        <v>0</v>
      </c>
      <c r="G17" s="8">
        <f aca="true" t="shared" si="0" ref="G17:G24">C17-E17-F17</f>
        <v>5131888.67</v>
      </c>
      <c r="H17" s="8">
        <f aca="true" t="shared" si="1" ref="H17:H22">(E17+F17)/C17*100</f>
        <v>17.339660186473015</v>
      </c>
      <c r="I17" s="1"/>
    </row>
    <row r="18" spans="1:9" ht="9.75" customHeight="1">
      <c r="A18" s="6" t="s">
        <v>33</v>
      </c>
      <c r="B18" s="7" t="s">
        <v>34</v>
      </c>
      <c r="C18" s="8">
        <v>2157404</v>
      </c>
      <c r="D18" s="8">
        <v>181684.06</v>
      </c>
      <c r="E18" s="8">
        <v>359729.03</v>
      </c>
      <c r="F18" s="8">
        <v>0</v>
      </c>
      <c r="G18" s="8">
        <f t="shared" si="0"/>
        <v>1797674.97</v>
      </c>
      <c r="H18" s="8">
        <f t="shared" si="1"/>
        <v>16.674161631293906</v>
      </c>
      <c r="I18" s="1"/>
    </row>
    <row r="19" spans="1:9" ht="9.75" customHeight="1">
      <c r="A19" s="6" t="s">
        <v>35</v>
      </c>
      <c r="B19" s="7" t="s">
        <v>36</v>
      </c>
      <c r="C19" s="8">
        <v>112570</v>
      </c>
      <c r="D19" s="8">
        <v>-35975.91</v>
      </c>
      <c r="E19" s="8">
        <v>26834.22</v>
      </c>
      <c r="F19" s="8">
        <v>1200</v>
      </c>
      <c r="G19" s="8">
        <f t="shared" si="0"/>
        <v>84535.78</v>
      </c>
      <c r="H19" s="8">
        <f t="shared" si="1"/>
        <v>24.90381096206805</v>
      </c>
      <c r="I19" s="1"/>
    </row>
    <row r="20" spans="1:9" ht="9.75" customHeight="1">
      <c r="A20" s="6" t="s">
        <v>37</v>
      </c>
      <c r="B20" s="7" t="s">
        <v>38</v>
      </c>
      <c r="C20" s="8">
        <v>764449.4</v>
      </c>
      <c r="D20" s="8">
        <v>217485.35</v>
      </c>
      <c r="E20" s="8">
        <v>265529.5</v>
      </c>
      <c r="F20" s="8">
        <v>49934.4</v>
      </c>
      <c r="G20" s="8">
        <f t="shared" si="0"/>
        <v>448985.5</v>
      </c>
      <c r="H20" s="8">
        <f t="shared" si="1"/>
        <v>41.26681242734968</v>
      </c>
      <c r="I20" s="1"/>
    </row>
    <row r="21" spans="1:9" ht="9.75" customHeight="1">
      <c r="A21" s="6" t="s">
        <v>39</v>
      </c>
      <c r="B21" s="7" t="s">
        <v>40</v>
      </c>
      <c r="C21" s="8">
        <v>7000</v>
      </c>
      <c r="D21" s="8">
        <v>0</v>
      </c>
      <c r="E21" s="8">
        <v>0</v>
      </c>
      <c r="F21" s="8">
        <v>74826</v>
      </c>
      <c r="G21" s="8">
        <f t="shared" si="0"/>
        <v>-67826</v>
      </c>
      <c r="H21" s="8">
        <f t="shared" si="1"/>
        <v>1068.942857142857</v>
      </c>
      <c r="I21" s="1"/>
    </row>
    <row r="22" spans="1:9" ht="9.75" customHeight="1">
      <c r="A22" s="6" t="s">
        <v>41</v>
      </c>
      <c r="B22" s="7" t="s">
        <v>42</v>
      </c>
      <c r="C22" s="8">
        <v>59450</v>
      </c>
      <c r="D22" s="8">
        <v>0</v>
      </c>
      <c r="E22" s="8">
        <v>7500</v>
      </c>
      <c r="F22" s="8">
        <v>0</v>
      </c>
      <c r="G22" s="8">
        <f t="shared" si="0"/>
        <v>51950</v>
      </c>
      <c r="H22" s="8">
        <f t="shared" si="1"/>
        <v>12.615643397813288</v>
      </c>
      <c r="I22" s="1"/>
    </row>
    <row r="23" spans="1:9" ht="9.75" customHeight="1">
      <c r="A23" s="6" t="s">
        <v>43</v>
      </c>
      <c r="B23" s="7" t="s">
        <v>44</v>
      </c>
      <c r="C23" s="8">
        <v>0</v>
      </c>
      <c r="D23" s="8">
        <v>0</v>
      </c>
      <c r="E23" s="8">
        <v>0</v>
      </c>
      <c r="F23" s="8">
        <v>0</v>
      </c>
      <c r="G23" s="8">
        <f t="shared" si="0"/>
        <v>0</v>
      </c>
      <c r="H23" s="8">
        <v>0</v>
      </c>
      <c r="I23" s="1"/>
    </row>
    <row r="24" spans="1:9" ht="9.75" customHeight="1">
      <c r="A24" s="9" t="s">
        <v>45</v>
      </c>
      <c r="B24" s="9"/>
      <c r="C24" s="8">
        <f>+SUM(C17:C23)</f>
        <v>9309278.4</v>
      </c>
      <c r="D24" s="8">
        <f>+SUM(D17:D23)</f>
        <v>907355.53</v>
      </c>
      <c r="E24" s="8">
        <f>+SUM(E17:E23)</f>
        <v>1736109.08</v>
      </c>
      <c r="F24" s="8">
        <f>+SUM(F17:F23)</f>
        <v>125960.4</v>
      </c>
      <c r="G24" s="8">
        <f t="shared" si="0"/>
        <v>7447208.92</v>
      </c>
      <c r="H24" s="8">
        <f>(E24+F24)/C24*100</f>
        <v>20.002296633431865</v>
      </c>
      <c r="I24" s="1"/>
    </row>
    <row r="25" spans="1:9" ht="9.75" customHeight="1">
      <c r="A25" s="7" t="s">
        <v>46</v>
      </c>
      <c r="B25" s="7" t="s">
        <v>47</v>
      </c>
      <c r="C25" s="3"/>
      <c r="D25" s="3"/>
      <c r="E25" s="3"/>
      <c r="F25" s="3"/>
      <c r="G25" s="3"/>
      <c r="H25" s="3"/>
      <c r="I25" s="1"/>
    </row>
    <row r="26" spans="1:9" ht="9.75" customHeight="1">
      <c r="A26" s="6" t="s">
        <v>48</v>
      </c>
      <c r="B26" s="7" t="s">
        <v>32</v>
      </c>
      <c r="C26" s="8">
        <v>1453869</v>
      </c>
      <c r="D26" s="8">
        <v>130215.83</v>
      </c>
      <c r="E26" s="8">
        <v>246319.02</v>
      </c>
      <c r="F26" s="8">
        <v>0</v>
      </c>
      <c r="G26" s="8">
        <f aca="true" t="shared" si="2" ref="G26:G33">C26-E26-F26</f>
        <v>1207549.98</v>
      </c>
      <c r="H26" s="8">
        <f>(E26+F26)/C26*100</f>
        <v>16.942311858908884</v>
      </c>
      <c r="I26" s="1"/>
    </row>
    <row r="27" spans="1:9" ht="9.75" customHeight="1">
      <c r="A27" s="6" t="s">
        <v>49</v>
      </c>
      <c r="B27" s="7" t="s">
        <v>34</v>
      </c>
      <c r="C27" s="8">
        <v>535326</v>
      </c>
      <c r="D27" s="8">
        <v>47264.92</v>
      </c>
      <c r="E27" s="8">
        <v>92944.6</v>
      </c>
      <c r="F27" s="8">
        <v>0</v>
      </c>
      <c r="G27" s="8">
        <f t="shared" si="2"/>
        <v>442381.4</v>
      </c>
      <c r="H27" s="8">
        <f>(E27+F27)/C27*100</f>
        <v>17.362242820262793</v>
      </c>
      <c r="I27" s="1"/>
    </row>
    <row r="28" spans="1:9" ht="9.75" customHeight="1">
      <c r="A28" s="6" t="s">
        <v>50</v>
      </c>
      <c r="B28" s="7" t="s">
        <v>36</v>
      </c>
      <c r="C28" s="8">
        <v>263797.5</v>
      </c>
      <c r="D28" s="8">
        <v>30755.7</v>
      </c>
      <c r="E28" s="8">
        <v>57816.88</v>
      </c>
      <c r="F28" s="8">
        <v>20690.62</v>
      </c>
      <c r="G28" s="8">
        <f t="shared" si="2"/>
        <v>185290</v>
      </c>
      <c r="H28" s="8">
        <f>(E28+F28)/C28*100</f>
        <v>29.760517063277703</v>
      </c>
      <c r="I28" s="1"/>
    </row>
    <row r="29" spans="1:9" ht="9.75" customHeight="1">
      <c r="A29" s="6" t="s">
        <v>51</v>
      </c>
      <c r="B29" s="7" t="s">
        <v>38</v>
      </c>
      <c r="C29" s="8">
        <v>212885.64</v>
      </c>
      <c r="D29" s="8">
        <v>22161.45</v>
      </c>
      <c r="E29" s="8">
        <v>43738.78</v>
      </c>
      <c r="F29" s="8">
        <v>32667.98</v>
      </c>
      <c r="G29" s="8">
        <f t="shared" si="2"/>
        <v>136478.88</v>
      </c>
      <c r="H29" s="8">
        <f>(E29+F29)/C29*100</f>
        <v>35.89098823199159</v>
      </c>
      <c r="I29" s="1"/>
    </row>
    <row r="30" spans="1:9" ht="9.75" customHeight="1">
      <c r="A30" s="6" t="s">
        <v>52</v>
      </c>
      <c r="B30" s="7" t="s">
        <v>40</v>
      </c>
      <c r="C30" s="8">
        <v>0</v>
      </c>
      <c r="D30" s="8">
        <v>0</v>
      </c>
      <c r="E30" s="8">
        <v>14920.16</v>
      </c>
      <c r="F30" s="8">
        <v>26298.4</v>
      </c>
      <c r="G30" s="8">
        <f t="shared" si="2"/>
        <v>-41218.56</v>
      </c>
      <c r="H30" s="8">
        <v>0</v>
      </c>
      <c r="I30" s="1"/>
    </row>
    <row r="31" spans="1:9" ht="9.75" customHeight="1">
      <c r="A31" s="6" t="s">
        <v>53</v>
      </c>
      <c r="B31" s="7" t="s">
        <v>42</v>
      </c>
      <c r="C31" s="8">
        <v>78185</v>
      </c>
      <c r="D31" s="8">
        <v>5627.13</v>
      </c>
      <c r="E31" s="8">
        <v>15933.23</v>
      </c>
      <c r="F31" s="8">
        <v>26301</v>
      </c>
      <c r="G31" s="8">
        <f t="shared" si="2"/>
        <v>35950.770000000004</v>
      </c>
      <c r="H31" s="8">
        <f>(E31+F31)/C31*100</f>
        <v>54.01832832384728</v>
      </c>
      <c r="I31" s="1"/>
    </row>
    <row r="32" spans="1:9" ht="9.75" customHeight="1">
      <c r="A32" s="6" t="s">
        <v>54</v>
      </c>
      <c r="B32" s="7" t="s">
        <v>44</v>
      </c>
      <c r="C32" s="8">
        <v>0</v>
      </c>
      <c r="D32" s="8">
        <v>0</v>
      </c>
      <c r="E32" s="8">
        <v>0</v>
      </c>
      <c r="F32" s="8">
        <v>0</v>
      </c>
      <c r="G32" s="8">
        <f t="shared" si="2"/>
        <v>0</v>
      </c>
      <c r="H32" s="8">
        <v>0</v>
      </c>
      <c r="I32" s="1"/>
    </row>
    <row r="33" spans="1:9" ht="9.75" customHeight="1">
      <c r="A33" s="9" t="s">
        <v>45</v>
      </c>
      <c r="B33" s="9"/>
      <c r="C33" s="8">
        <f>+SUM(C26:C32)</f>
        <v>2544063.14</v>
      </c>
      <c r="D33" s="8">
        <f>+SUM(D26:D32)</f>
        <v>236025.03000000003</v>
      </c>
      <c r="E33" s="8">
        <f>+SUM(E26:E32)</f>
        <v>471672.67</v>
      </c>
      <c r="F33" s="8">
        <f>+SUM(F26:F32)</f>
        <v>105958</v>
      </c>
      <c r="G33" s="8">
        <f t="shared" si="2"/>
        <v>1966432.4700000002</v>
      </c>
      <c r="H33" s="8">
        <f>(E33+F33)/C33*100</f>
        <v>22.70504457684175</v>
      </c>
      <c r="I33" s="1"/>
    </row>
    <row r="34" spans="1:9" ht="9.75" customHeight="1">
      <c r="A34" s="6" t="s">
        <v>55</v>
      </c>
      <c r="B34" s="7" t="s">
        <v>56</v>
      </c>
      <c r="C34" s="3"/>
      <c r="D34" s="3"/>
      <c r="E34" s="3"/>
      <c r="F34" s="3"/>
      <c r="G34" s="3"/>
      <c r="H34" s="3"/>
      <c r="I34" s="1"/>
    </row>
    <row r="35" spans="1:9" ht="9.75" customHeight="1">
      <c r="A35" s="6" t="s">
        <v>31</v>
      </c>
      <c r="B35" s="7" t="s">
        <v>32</v>
      </c>
      <c r="C35" s="8">
        <v>473024</v>
      </c>
      <c r="D35" s="8">
        <v>37690.2</v>
      </c>
      <c r="E35" s="8">
        <v>80480.09</v>
      </c>
      <c r="F35" s="8">
        <v>0</v>
      </c>
      <c r="G35" s="8">
        <f aca="true" t="shared" si="3" ref="G35:G42">C35-E35-F35</f>
        <v>392543.91000000003</v>
      </c>
      <c r="H35" s="8">
        <f aca="true" t="shared" si="4" ref="H35:H40">(E35+F35)/C35*100</f>
        <v>17.013954894466245</v>
      </c>
      <c r="I35" s="1"/>
    </row>
    <row r="36" spans="1:9" ht="9.75" customHeight="1">
      <c r="A36" s="6" t="s">
        <v>33</v>
      </c>
      <c r="B36" s="7" t="s">
        <v>34</v>
      </c>
      <c r="C36" s="8">
        <v>182155</v>
      </c>
      <c r="D36" s="8">
        <v>15084.06</v>
      </c>
      <c r="E36" s="8">
        <v>31190.15</v>
      </c>
      <c r="F36" s="8">
        <v>0</v>
      </c>
      <c r="G36" s="8">
        <f t="shared" si="3"/>
        <v>150964.85</v>
      </c>
      <c r="H36" s="8">
        <f t="shared" si="4"/>
        <v>17.1228623974088</v>
      </c>
      <c r="I36" s="1"/>
    </row>
    <row r="37" spans="1:9" ht="9.75" customHeight="1">
      <c r="A37" s="6" t="s">
        <v>35</v>
      </c>
      <c r="B37" s="7" t="s">
        <v>36</v>
      </c>
      <c r="C37" s="8">
        <v>666991</v>
      </c>
      <c r="D37" s="8">
        <v>61467.23</v>
      </c>
      <c r="E37" s="8">
        <v>226466.62</v>
      </c>
      <c r="F37" s="8">
        <v>41158.96</v>
      </c>
      <c r="G37" s="8">
        <f t="shared" si="3"/>
        <v>399365.42</v>
      </c>
      <c r="H37" s="8">
        <f t="shared" si="4"/>
        <v>40.12431652001302</v>
      </c>
      <c r="I37" s="1"/>
    </row>
    <row r="38" spans="1:9" ht="9.75" customHeight="1">
      <c r="A38" s="6" t="s">
        <v>37</v>
      </c>
      <c r="B38" s="7" t="s">
        <v>38</v>
      </c>
      <c r="C38" s="8">
        <v>279278</v>
      </c>
      <c r="D38" s="8">
        <v>32492.55</v>
      </c>
      <c r="E38" s="8">
        <v>58784.61</v>
      </c>
      <c r="F38" s="8">
        <v>1554.11</v>
      </c>
      <c r="G38" s="8">
        <f t="shared" si="3"/>
        <v>218939.28000000003</v>
      </c>
      <c r="H38" s="8">
        <f t="shared" si="4"/>
        <v>21.60525354664528</v>
      </c>
      <c r="I38" s="1"/>
    </row>
    <row r="39" spans="1:9" ht="9.75" customHeight="1">
      <c r="A39" s="6" t="s">
        <v>39</v>
      </c>
      <c r="B39" s="7" t="s">
        <v>40</v>
      </c>
      <c r="C39" s="8">
        <v>10000</v>
      </c>
      <c r="D39" s="8">
        <v>0</v>
      </c>
      <c r="E39" s="8">
        <v>0</v>
      </c>
      <c r="F39" s="8">
        <v>0</v>
      </c>
      <c r="G39" s="8">
        <f t="shared" si="3"/>
        <v>10000</v>
      </c>
      <c r="H39" s="8">
        <f t="shared" si="4"/>
        <v>0</v>
      </c>
      <c r="I39" s="1"/>
    </row>
    <row r="40" spans="1:9" ht="9.75" customHeight="1">
      <c r="A40" s="6" t="s">
        <v>41</v>
      </c>
      <c r="B40" s="7" t="s">
        <v>42</v>
      </c>
      <c r="C40" s="8">
        <v>622720</v>
      </c>
      <c r="D40" s="8">
        <v>23601.82</v>
      </c>
      <c r="E40" s="8">
        <v>33895.82</v>
      </c>
      <c r="F40" s="8">
        <v>63756</v>
      </c>
      <c r="G40" s="8">
        <f t="shared" si="3"/>
        <v>525068.18</v>
      </c>
      <c r="H40" s="8">
        <f t="shared" si="4"/>
        <v>15.681497302158274</v>
      </c>
      <c r="I40" s="1"/>
    </row>
    <row r="41" spans="1:9" ht="9.75" customHeight="1">
      <c r="A41" s="6" t="s">
        <v>43</v>
      </c>
      <c r="B41" s="7" t="s">
        <v>44</v>
      </c>
      <c r="C41" s="8">
        <v>0</v>
      </c>
      <c r="D41" s="8">
        <v>0</v>
      </c>
      <c r="E41" s="8">
        <v>0</v>
      </c>
      <c r="F41" s="8">
        <v>0</v>
      </c>
      <c r="G41" s="8">
        <f t="shared" si="3"/>
        <v>0</v>
      </c>
      <c r="H41" s="8">
        <v>0</v>
      </c>
      <c r="I41" s="1"/>
    </row>
    <row r="42" spans="1:9" ht="9.75" customHeight="1">
      <c r="A42" s="9" t="s">
        <v>45</v>
      </c>
      <c r="B42" s="9"/>
      <c r="C42" s="8">
        <f>+SUM(C35:C41)</f>
        <v>2234168</v>
      </c>
      <c r="D42" s="8">
        <f>+SUM(D35:D41)</f>
        <v>170335.86</v>
      </c>
      <c r="E42" s="8">
        <f>+SUM(E35:E41)</f>
        <v>430817.29</v>
      </c>
      <c r="F42" s="8">
        <f>+SUM(F35:F41)</f>
        <v>106469.07</v>
      </c>
      <c r="G42" s="8">
        <f t="shared" si="3"/>
        <v>1696881.64</v>
      </c>
      <c r="H42" s="8">
        <f>(E42+F42)/C42*100</f>
        <v>24.048610489452894</v>
      </c>
      <c r="I42" s="1"/>
    </row>
    <row r="43" spans="1:9" ht="9.75" customHeight="1">
      <c r="A43" s="6" t="s">
        <v>57</v>
      </c>
      <c r="B43" s="7" t="s">
        <v>58</v>
      </c>
      <c r="C43" s="3"/>
      <c r="D43" s="3"/>
      <c r="E43" s="3"/>
      <c r="F43" s="3"/>
      <c r="G43" s="3"/>
      <c r="H43" s="3"/>
      <c r="I43" s="1"/>
    </row>
    <row r="44" spans="1:9" ht="9.75" customHeight="1">
      <c r="A44" s="6" t="s">
        <v>48</v>
      </c>
      <c r="B44" s="7" t="s">
        <v>32</v>
      </c>
      <c r="C44" s="8">
        <v>710236</v>
      </c>
      <c r="D44" s="8">
        <v>61024.94</v>
      </c>
      <c r="E44" s="8">
        <v>123036.1</v>
      </c>
      <c r="F44" s="8">
        <v>0</v>
      </c>
      <c r="G44" s="8">
        <f aca="true" t="shared" si="5" ref="G44:G51">C44-E44-F44</f>
        <v>587199.9</v>
      </c>
      <c r="H44" s="8">
        <f aca="true" t="shared" si="6" ref="H44:H51">(E44+F44)/C44*100</f>
        <v>17.3232700116581</v>
      </c>
      <c r="I44" s="1"/>
    </row>
    <row r="45" spans="1:9" ht="9.75" customHeight="1">
      <c r="A45" s="6" t="s">
        <v>33</v>
      </c>
      <c r="B45" s="7" t="s">
        <v>34</v>
      </c>
      <c r="C45" s="8">
        <v>375661</v>
      </c>
      <c r="D45" s="8">
        <v>31502.2</v>
      </c>
      <c r="E45" s="8">
        <v>63069.3</v>
      </c>
      <c r="F45" s="8">
        <v>0</v>
      </c>
      <c r="G45" s="8">
        <f t="shared" si="5"/>
        <v>312591.7</v>
      </c>
      <c r="H45" s="8">
        <f t="shared" si="6"/>
        <v>16.78888678888679</v>
      </c>
      <c r="I45" s="1"/>
    </row>
    <row r="46" spans="1:9" ht="9.75" customHeight="1">
      <c r="A46" s="6" t="s">
        <v>35</v>
      </c>
      <c r="B46" s="7" t="s">
        <v>36</v>
      </c>
      <c r="C46" s="8">
        <v>146495</v>
      </c>
      <c r="D46" s="8">
        <v>16198.36</v>
      </c>
      <c r="E46" s="8">
        <v>20673.02</v>
      </c>
      <c r="F46" s="8">
        <v>3628</v>
      </c>
      <c r="G46" s="8">
        <f t="shared" si="5"/>
        <v>122193.98</v>
      </c>
      <c r="H46" s="8">
        <f t="shared" si="6"/>
        <v>16.588293115806</v>
      </c>
      <c r="I46" s="1"/>
    </row>
    <row r="47" spans="1:9" ht="9.75" customHeight="1">
      <c r="A47" s="6" t="s">
        <v>37</v>
      </c>
      <c r="B47" s="7" t="s">
        <v>38</v>
      </c>
      <c r="C47" s="8">
        <v>684410</v>
      </c>
      <c r="D47" s="8">
        <v>68532.64</v>
      </c>
      <c r="E47" s="8">
        <v>179498.77</v>
      </c>
      <c r="F47" s="8">
        <v>198.14</v>
      </c>
      <c r="G47" s="8">
        <f t="shared" si="5"/>
        <v>504713.08999999997</v>
      </c>
      <c r="H47" s="8">
        <f t="shared" si="6"/>
        <v>26.255739980421094</v>
      </c>
      <c r="I47" s="1"/>
    </row>
    <row r="48" spans="1:9" ht="9.75" customHeight="1">
      <c r="A48" s="6" t="s">
        <v>39</v>
      </c>
      <c r="B48" s="7" t="s">
        <v>40</v>
      </c>
      <c r="C48" s="8">
        <v>30000</v>
      </c>
      <c r="D48" s="8">
        <v>0</v>
      </c>
      <c r="E48" s="8">
        <v>0</v>
      </c>
      <c r="F48" s="8">
        <v>0</v>
      </c>
      <c r="G48" s="8">
        <f t="shared" si="5"/>
        <v>30000</v>
      </c>
      <c r="H48" s="8">
        <f t="shared" si="6"/>
        <v>0</v>
      </c>
      <c r="I48" s="1"/>
    </row>
    <row r="49" spans="1:9" ht="9.75" customHeight="1">
      <c r="A49" s="6" t="s">
        <v>41</v>
      </c>
      <c r="B49" s="7" t="s">
        <v>42</v>
      </c>
      <c r="C49" s="8">
        <v>850</v>
      </c>
      <c r="D49" s="8">
        <v>0</v>
      </c>
      <c r="E49" s="8">
        <v>0</v>
      </c>
      <c r="F49" s="8">
        <v>0</v>
      </c>
      <c r="G49" s="8">
        <f t="shared" si="5"/>
        <v>850</v>
      </c>
      <c r="H49" s="8">
        <f t="shared" si="6"/>
        <v>0</v>
      </c>
      <c r="I49" s="1"/>
    </row>
    <row r="50" spans="1:9" ht="9.75" customHeight="1">
      <c r="A50" s="6" t="s">
        <v>43</v>
      </c>
      <c r="B50" s="7" t="s">
        <v>44</v>
      </c>
      <c r="C50" s="8">
        <v>61721</v>
      </c>
      <c r="D50" s="8">
        <v>5342.53</v>
      </c>
      <c r="E50" s="8">
        <v>10911.37</v>
      </c>
      <c r="F50" s="8">
        <v>0</v>
      </c>
      <c r="G50" s="8">
        <f t="shared" si="5"/>
        <v>50809.63</v>
      </c>
      <c r="H50" s="8">
        <f t="shared" si="6"/>
        <v>17.678537288767195</v>
      </c>
      <c r="I50" s="1"/>
    </row>
    <row r="51" spans="1:9" ht="9.75" customHeight="1">
      <c r="A51" s="9" t="s">
        <v>45</v>
      </c>
      <c r="B51" s="9"/>
      <c r="C51" s="8">
        <f>+SUM(C44:C50)</f>
        <v>2009373</v>
      </c>
      <c r="D51" s="8">
        <f>+SUM(D44:D50)</f>
        <v>182600.67</v>
      </c>
      <c r="E51" s="8">
        <f>+SUM(E44:E50)</f>
        <v>397188.56</v>
      </c>
      <c r="F51" s="8">
        <f>+SUM(F44:F50)</f>
        <v>3826.14</v>
      </c>
      <c r="G51" s="8">
        <f t="shared" si="5"/>
        <v>1608358.3</v>
      </c>
      <c r="H51" s="8">
        <f t="shared" si="6"/>
        <v>19.95720555616105</v>
      </c>
      <c r="I51" s="1"/>
    </row>
    <row r="52" spans="1:9" ht="15">
      <c r="A52" s="2" t="s">
        <v>0</v>
      </c>
      <c r="B52" s="3"/>
      <c r="C52" s="3"/>
      <c r="D52" s="3"/>
      <c r="E52" s="3"/>
      <c r="F52" s="3"/>
      <c r="G52" s="3"/>
      <c r="H52" s="3"/>
      <c r="I52" s="1"/>
    </row>
    <row r="53" spans="1:9" ht="15">
      <c r="A53" s="2" t="s">
        <v>1</v>
      </c>
      <c r="B53" s="3"/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1"/>
    </row>
    <row r="54" spans="1:9" ht="30">
      <c r="A54" s="2" t="s">
        <v>8</v>
      </c>
      <c r="B54" s="5" t="s">
        <v>9</v>
      </c>
      <c r="C54" s="4" t="s">
        <v>10</v>
      </c>
      <c r="D54" s="4" t="s">
        <v>10</v>
      </c>
      <c r="E54" s="4" t="s">
        <v>10</v>
      </c>
      <c r="F54" s="4" t="s">
        <v>10</v>
      </c>
      <c r="G54" s="4" t="s">
        <v>10</v>
      </c>
      <c r="H54" s="4" t="s">
        <v>9</v>
      </c>
      <c r="I54" s="1"/>
    </row>
    <row r="55" spans="1:9" ht="9.75" customHeight="1">
      <c r="A55" s="10" t="s">
        <v>59</v>
      </c>
      <c r="B55" s="10"/>
      <c r="C55" s="3"/>
      <c r="D55" s="3"/>
      <c r="E55" s="3"/>
      <c r="F55" s="3"/>
      <c r="G55" s="3"/>
      <c r="H55" s="3"/>
      <c r="I55" s="1"/>
    </row>
    <row r="56" spans="1:9" ht="9.75" customHeight="1">
      <c r="A56" s="6" t="s">
        <v>60</v>
      </c>
      <c r="B56" s="7" t="s">
        <v>61</v>
      </c>
      <c r="C56" s="3"/>
      <c r="D56" s="3"/>
      <c r="E56" s="3"/>
      <c r="F56" s="3"/>
      <c r="G56" s="3"/>
      <c r="H56" s="3"/>
      <c r="I56" s="1"/>
    </row>
    <row r="57" spans="1:9" ht="9.75" customHeight="1">
      <c r="A57" s="6" t="s">
        <v>31</v>
      </c>
      <c r="B57" s="7" t="s">
        <v>32</v>
      </c>
      <c r="C57" s="8">
        <v>697500</v>
      </c>
      <c r="D57" s="8">
        <v>59674.62</v>
      </c>
      <c r="E57" s="8">
        <v>119349.24</v>
      </c>
      <c r="F57" s="8">
        <v>0</v>
      </c>
      <c r="G57" s="8">
        <f aca="true" t="shared" si="7" ref="G57:G64">C57-E57-F57</f>
        <v>578150.76</v>
      </c>
      <c r="H57" s="8">
        <f aca="true" t="shared" si="8" ref="H57:H64">(E57+F57)/C57*100</f>
        <v>17.111002150537637</v>
      </c>
      <c r="I57" s="1"/>
    </row>
    <row r="58" spans="1:9" ht="9.75" customHeight="1">
      <c r="A58" s="6" t="s">
        <v>33</v>
      </c>
      <c r="B58" s="7" t="s">
        <v>34</v>
      </c>
      <c r="C58" s="8">
        <v>195723</v>
      </c>
      <c r="D58" s="8">
        <v>18731.2</v>
      </c>
      <c r="E58" s="8">
        <v>36664.65</v>
      </c>
      <c r="F58" s="8">
        <v>0</v>
      </c>
      <c r="G58" s="8">
        <f t="shared" si="7"/>
        <v>159058.35</v>
      </c>
      <c r="H58" s="8">
        <f t="shared" si="8"/>
        <v>18.732928679817906</v>
      </c>
      <c r="I58" s="1"/>
    </row>
    <row r="59" spans="1:9" ht="9.75" customHeight="1">
      <c r="A59" s="6" t="s">
        <v>35</v>
      </c>
      <c r="B59" s="7" t="s">
        <v>36</v>
      </c>
      <c r="C59" s="8">
        <v>133002.1</v>
      </c>
      <c r="D59" s="8">
        <v>34820.46</v>
      </c>
      <c r="E59" s="8">
        <v>40921.95</v>
      </c>
      <c r="F59" s="8">
        <v>3715</v>
      </c>
      <c r="G59" s="8">
        <f t="shared" si="7"/>
        <v>88365.15000000001</v>
      </c>
      <c r="H59" s="8">
        <f t="shared" si="8"/>
        <v>33.56108662945923</v>
      </c>
      <c r="I59" s="1"/>
    </row>
    <row r="60" spans="1:9" ht="9.75" customHeight="1">
      <c r="A60" s="6" t="s">
        <v>37</v>
      </c>
      <c r="B60" s="7" t="s">
        <v>38</v>
      </c>
      <c r="C60" s="8">
        <v>36150</v>
      </c>
      <c r="D60" s="8">
        <v>3647.69</v>
      </c>
      <c r="E60" s="8">
        <v>4860.25</v>
      </c>
      <c r="F60" s="8">
        <v>236.16</v>
      </c>
      <c r="G60" s="8">
        <f t="shared" si="7"/>
        <v>31053.59</v>
      </c>
      <c r="H60" s="8">
        <f t="shared" si="8"/>
        <v>14.09795297372061</v>
      </c>
      <c r="I60" s="1"/>
    </row>
    <row r="61" spans="1:9" ht="9.75" customHeight="1">
      <c r="A61" s="6" t="s">
        <v>39</v>
      </c>
      <c r="B61" s="7" t="s">
        <v>40</v>
      </c>
      <c r="C61" s="8">
        <v>9000</v>
      </c>
      <c r="D61" s="8">
        <v>22381.02</v>
      </c>
      <c r="E61" s="8">
        <v>22381.02</v>
      </c>
      <c r="F61" s="8">
        <v>0</v>
      </c>
      <c r="G61" s="8">
        <f t="shared" si="7"/>
        <v>-13381.02</v>
      </c>
      <c r="H61" s="8">
        <f t="shared" si="8"/>
        <v>248.678</v>
      </c>
      <c r="I61" s="1"/>
    </row>
    <row r="62" spans="1:9" ht="9.75" customHeight="1">
      <c r="A62" s="6" t="s">
        <v>41</v>
      </c>
      <c r="B62" s="7" t="s">
        <v>42</v>
      </c>
      <c r="C62" s="8">
        <v>25550</v>
      </c>
      <c r="D62" s="8">
        <v>100</v>
      </c>
      <c r="E62" s="8">
        <v>665</v>
      </c>
      <c r="F62" s="8">
        <v>565</v>
      </c>
      <c r="G62" s="8">
        <f t="shared" si="7"/>
        <v>24320</v>
      </c>
      <c r="H62" s="8">
        <f t="shared" si="8"/>
        <v>4.814090019569472</v>
      </c>
      <c r="I62" s="1"/>
    </row>
    <row r="63" spans="1:9" ht="9.75" customHeight="1">
      <c r="A63" s="6" t="s">
        <v>43</v>
      </c>
      <c r="B63" s="7" t="s">
        <v>44</v>
      </c>
      <c r="C63" s="8">
        <v>40003</v>
      </c>
      <c r="D63" s="8">
        <v>0</v>
      </c>
      <c r="E63" s="8">
        <v>0</v>
      </c>
      <c r="F63" s="8">
        <v>0</v>
      </c>
      <c r="G63" s="8">
        <f t="shared" si="7"/>
        <v>40003</v>
      </c>
      <c r="H63" s="8">
        <f t="shared" si="8"/>
        <v>0</v>
      </c>
      <c r="I63" s="1"/>
    </row>
    <row r="64" spans="1:9" ht="9.75" customHeight="1">
      <c r="A64" s="9" t="s">
        <v>45</v>
      </c>
      <c r="B64" s="9"/>
      <c r="C64" s="8">
        <f>+SUM(C57:C63)</f>
        <v>1136928.1</v>
      </c>
      <c r="D64" s="8">
        <f>+SUM(D57:D63)</f>
        <v>139354.99</v>
      </c>
      <c r="E64" s="8">
        <f>+SUM(E57:E63)</f>
        <v>224842.11000000002</v>
      </c>
      <c r="F64" s="8">
        <f>+SUM(F57:F63)</f>
        <v>4516.16</v>
      </c>
      <c r="G64" s="8">
        <f t="shared" si="7"/>
        <v>907569.8300000001</v>
      </c>
      <c r="H64" s="8">
        <f t="shared" si="8"/>
        <v>20.173507014207846</v>
      </c>
      <c r="I64" s="1"/>
    </row>
    <row r="65" spans="1:9" ht="9.75" customHeight="1">
      <c r="A65" s="6" t="s">
        <v>62</v>
      </c>
      <c r="B65" s="7" t="s">
        <v>19</v>
      </c>
      <c r="C65" s="3"/>
      <c r="D65" s="3"/>
      <c r="E65" s="3"/>
      <c r="F65" s="3"/>
      <c r="G65" s="3"/>
      <c r="H65" s="3"/>
      <c r="I65" s="1"/>
    </row>
    <row r="66" spans="1:9" ht="9.75" customHeight="1">
      <c r="A66" s="6" t="s">
        <v>31</v>
      </c>
      <c r="B66" s="7" t="s">
        <v>32</v>
      </c>
      <c r="C66" s="8">
        <v>0</v>
      </c>
      <c r="D66" s="8">
        <v>0</v>
      </c>
      <c r="E66" s="8">
        <v>0</v>
      </c>
      <c r="F66" s="8">
        <v>0</v>
      </c>
      <c r="G66" s="8">
        <f aca="true" t="shared" si="9" ref="G66:G73">C66-E66-F66</f>
        <v>0</v>
      </c>
      <c r="H66" s="8">
        <v>0</v>
      </c>
      <c r="I66" s="1"/>
    </row>
    <row r="67" spans="1:9" ht="9.75" customHeight="1">
      <c r="A67" s="6" t="s">
        <v>33</v>
      </c>
      <c r="B67" s="7" t="s">
        <v>34</v>
      </c>
      <c r="C67" s="8">
        <v>0</v>
      </c>
      <c r="D67" s="8">
        <v>0</v>
      </c>
      <c r="E67" s="8">
        <v>0</v>
      </c>
      <c r="F67" s="8">
        <v>0</v>
      </c>
      <c r="G67" s="8">
        <f t="shared" si="9"/>
        <v>0</v>
      </c>
      <c r="H67" s="8">
        <v>0</v>
      </c>
      <c r="I67" s="1"/>
    </row>
    <row r="68" spans="1:9" ht="9.75" customHeight="1">
      <c r="A68" s="6" t="s">
        <v>35</v>
      </c>
      <c r="B68" s="7" t="s">
        <v>36</v>
      </c>
      <c r="C68" s="8">
        <v>45000</v>
      </c>
      <c r="D68" s="8">
        <v>0</v>
      </c>
      <c r="E68" s="8">
        <v>0</v>
      </c>
      <c r="F68" s="8">
        <v>10412.03</v>
      </c>
      <c r="G68" s="8">
        <f t="shared" si="9"/>
        <v>34587.97</v>
      </c>
      <c r="H68" s="8">
        <f>(E68+F68)/C68*100</f>
        <v>23.137844444444447</v>
      </c>
      <c r="I68" s="1"/>
    </row>
    <row r="69" spans="1:9" ht="9.75" customHeight="1">
      <c r="A69" s="6" t="s">
        <v>37</v>
      </c>
      <c r="B69" s="7" t="s">
        <v>38</v>
      </c>
      <c r="C69" s="8">
        <v>0</v>
      </c>
      <c r="D69" s="8">
        <v>0</v>
      </c>
      <c r="E69" s="8">
        <v>0</v>
      </c>
      <c r="F69" s="8">
        <v>0</v>
      </c>
      <c r="G69" s="8">
        <f t="shared" si="9"/>
        <v>0</v>
      </c>
      <c r="H69" s="8">
        <v>0</v>
      </c>
      <c r="I69" s="1"/>
    </row>
    <row r="70" spans="1:9" ht="9.75" customHeight="1">
      <c r="A70" s="6" t="s">
        <v>39</v>
      </c>
      <c r="B70" s="7" t="s">
        <v>40</v>
      </c>
      <c r="C70" s="8">
        <v>1615000</v>
      </c>
      <c r="D70" s="8">
        <v>518029.86</v>
      </c>
      <c r="E70" s="8">
        <v>532966.18</v>
      </c>
      <c r="F70" s="8">
        <v>526122.89</v>
      </c>
      <c r="G70" s="8">
        <f t="shared" si="9"/>
        <v>555910.9299999998</v>
      </c>
      <c r="H70" s="8">
        <f>(E70+F70)/C70*100</f>
        <v>65.5782705882353</v>
      </c>
      <c r="I70" s="1"/>
    </row>
    <row r="71" spans="1:9" ht="9.75" customHeight="1">
      <c r="A71" s="6" t="s">
        <v>41</v>
      </c>
      <c r="B71" s="7" t="s">
        <v>42</v>
      </c>
      <c r="C71" s="8">
        <v>0</v>
      </c>
      <c r="D71" s="8">
        <v>0</v>
      </c>
      <c r="E71" s="8">
        <v>0</v>
      </c>
      <c r="F71" s="8">
        <v>0</v>
      </c>
      <c r="G71" s="8">
        <f t="shared" si="9"/>
        <v>0</v>
      </c>
      <c r="H71" s="8">
        <v>0</v>
      </c>
      <c r="I71" s="1"/>
    </row>
    <row r="72" spans="1:9" ht="9.75" customHeight="1">
      <c r="A72" s="6" t="s">
        <v>43</v>
      </c>
      <c r="B72" s="7" t="s">
        <v>44</v>
      </c>
      <c r="C72" s="8">
        <v>0</v>
      </c>
      <c r="D72" s="8">
        <v>0</v>
      </c>
      <c r="E72" s="8">
        <v>0</v>
      </c>
      <c r="F72" s="8">
        <v>0</v>
      </c>
      <c r="G72" s="8">
        <f t="shared" si="9"/>
        <v>0</v>
      </c>
      <c r="H72" s="8">
        <v>0</v>
      </c>
      <c r="I72" s="1"/>
    </row>
    <row r="73" spans="1:9" ht="9.75" customHeight="1">
      <c r="A73" s="9" t="s">
        <v>45</v>
      </c>
      <c r="B73" s="9"/>
      <c r="C73" s="8">
        <f>+SUM(C66:C72)</f>
        <v>1660000</v>
      </c>
      <c r="D73" s="8">
        <f>+SUM(D66:D72)</f>
        <v>518029.86</v>
      </c>
      <c r="E73" s="8">
        <f>+SUM(E66:E72)</f>
        <v>532966.18</v>
      </c>
      <c r="F73" s="8">
        <f>+SUM(F66:F72)</f>
        <v>536534.92</v>
      </c>
      <c r="G73" s="8">
        <f t="shared" si="9"/>
        <v>590498.8999999998</v>
      </c>
      <c r="H73" s="8">
        <f>(E73+F73)/C73*100</f>
        <v>64.42777710843373</v>
      </c>
      <c r="I73" s="1"/>
    </row>
    <row r="74" spans="1:9" ht="9.75" customHeight="1">
      <c r="A74" s="6" t="s">
        <v>63</v>
      </c>
      <c r="B74" s="7" t="s">
        <v>21</v>
      </c>
      <c r="C74" s="3"/>
      <c r="D74" s="3"/>
      <c r="E74" s="3"/>
      <c r="F74" s="3"/>
      <c r="G74" s="3"/>
      <c r="H74" s="3"/>
      <c r="I74" s="1"/>
    </row>
    <row r="75" spans="1:9" ht="9.75" customHeight="1">
      <c r="A75" s="6" t="s">
        <v>43</v>
      </c>
      <c r="B75" s="7" t="s">
        <v>44</v>
      </c>
      <c r="C75" s="8">
        <v>814861</v>
      </c>
      <c r="D75" s="8">
        <v>14894.81</v>
      </c>
      <c r="E75" s="8">
        <v>14894.81</v>
      </c>
      <c r="F75" s="8">
        <v>0</v>
      </c>
      <c r="G75" s="8">
        <f>C75-E75-F75</f>
        <v>799966.19</v>
      </c>
      <c r="H75" s="8">
        <f>(E75+F75)/C75*100</f>
        <v>1.8278958006334822</v>
      </c>
      <c r="I75" s="1"/>
    </row>
    <row r="76" spans="1:9" ht="9.75" customHeight="1">
      <c r="A76" s="9" t="s">
        <v>45</v>
      </c>
      <c r="B76" s="9"/>
      <c r="C76" s="8">
        <f>+SUM(C74:C75)</f>
        <v>814861</v>
      </c>
      <c r="D76" s="8">
        <f>+SUM(D74:D75)</f>
        <v>14894.81</v>
      </c>
      <c r="E76" s="8">
        <f>+SUM(E74:E75)</f>
        <v>14894.81</v>
      </c>
      <c r="F76" s="8">
        <f>+SUM(F74:F75)</f>
        <v>0</v>
      </c>
      <c r="G76" s="8">
        <f>C76-E76-F76</f>
        <v>799966.19</v>
      </c>
      <c r="H76" s="8">
        <f>(E76+F76)/C76*100</f>
        <v>1.8278958006334822</v>
      </c>
      <c r="I76" s="1"/>
    </row>
    <row r="77" spans="1:9" ht="9.75" customHeight="1">
      <c r="A77" s="6" t="s">
        <v>64</v>
      </c>
      <c r="B77" s="7" t="s">
        <v>65</v>
      </c>
      <c r="C77" s="3"/>
      <c r="D77" s="3"/>
      <c r="E77" s="3"/>
      <c r="F77" s="3"/>
      <c r="G77" s="3"/>
      <c r="H77" s="3"/>
      <c r="I77" s="1"/>
    </row>
    <row r="78" spans="1:9" ht="9.75" customHeight="1">
      <c r="A78" s="6" t="s">
        <v>31</v>
      </c>
      <c r="B78" s="7" t="s">
        <v>32</v>
      </c>
      <c r="C78" s="8">
        <v>406208</v>
      </c>
      <c r="D78" s="8">
        <v>42820.22</v>
      </c>
      <c r="E78" s="8">
        <v>76985.55</v>
      </c>
      <c r="F78" s="8">
        <v>0</v>
      </c>
      <c r="G78" s="8">
        <f aca="true" t="shared" si="10" ref="G78:G85">C78-E78-F78</f>
        <v>329222.45</v>
      </c>
      <c r="H78" s="8">
        <f>(E78+F78)/C78*100</f>
        <v>18.95224860170159</v>
      </c>
      <c r="I78" s="1"/>
    </row>
    <row r="79" spans="1:9" ht="9.75" customHeight="1">
      <c r="A79" s="6" t="s">
        <v>33</v>
      </c>
      <c r="B79" s="7" t="s">
        <v>34</v>
      </c>
      <c r="C79" s="8">
        <v>143258</v>
      </c>
      <c r="D79" s="8">
        <v>13895.58</v>
      </c>
      <c r="E79" s="8">
        <v>25885.15</v>
      </c>
      <c r="F79" s="8">
        <v>0</v>
      </c>
      <c r="G79" s="8">
        <f t="shared" si="10"/>
        <v>117372.85</v>
      </c>
      <c r="H79" s="8">
        <f>(E79+F79)/C79*100</f>
        <v>18.06890365634031</v>
      </c>
      <c r="I79" s="1"/>
    </row>
    <row r="80" spans="1:9" ht="9.75" customHeight="1">
      <c r="A80" s="6" t="s">
        <v>35</v>
      </c>
      <c r="B80" s="7" t="s">
        <v>36</v>
      </c>
      <c r="C80" s="8">
        <v>3300</v>
      </c>
      <c r="D80" s="8">
        <v>403.12</v>
      </c>
      <c r="E80" s="8">
        <v>3059.07</v>
      </c>
      <c r="F80" s="8">
        <v>0</v>
      </c>
      <c r="G80" s="8">
        <f t="shared" si="10"/>
        <v>240.92999999999984</v>
      </c>
      <c r="H80" s="8">
        <f>(E80+F80)/C80*100</f>
        <v>92.69909090909091</v>
      </c>
      <c r="I80" s="1"/>
    </row>
    <row r="81" spans="1:9" ht="9.75" customHeight="1">
      <c r="A81" s="6" t="s">
        <v>37</v>
      </c>
      <c r="B81" s="7" t="s">
        <v>38</v>
      </c>
      <c r="C81" s="8">
        <v>253994.15</v>
      </c>
      <c r="D81" s="8">
        <v>32283.41</v>
      </c>
      <c r="E81" s="8">
        <v>66879.36</v>
      </c>
      <c r="F81" s="8">
        <v>1439.63</v>
      </c>
      <c r="G81" s="8">
        <f t="shared" si="10"/>
        <v>185675.15999999997</v>
      </c>
      <c r="H81" s="8">
        <f>(E81+F81)/C81*100</f>
        <v>26.897859655429073</v>
      </c>
      <c r="I81" s="1"/>
    </row>
    <row r="82" spans="1:9" ht="9.75" customHeight="1">
      <c r="A82" s="6" t="s">
        <v>39</v>
      </c>
      <c r="B82" s="7" t="s">
        <v>40</v>
      </c>
      <c r="C82" s="8">
        <v>0</v>
      </c>
      <c r="D82" s="8">
        <v>0</v>
      </c>
      <c r="E82" s="8">
        <v>0</v>
      </c>
      <c r="F82" s="8">
        <v>0</v>
      </c>
      <c r="G82" s="8">
        <f t="shared" si="10"/>
        <v>0</v>
      </c>
      <c r="H82" s="8">
        <v>0</v>
      </c>
      <c r="I82" s="1"/>
    </row>
    <row r="83" spans="1:9" ht="9.75" customHeight="1">
      <c r="A83" s="6" t="s">
        <v>41</v>
      </c>
      <c r="B83" s="7" t="s">
        <v>42</v>
      </c>
      <c r="C83" s="8">
        <v>28900</v>
      </c>
      <c r="D83" s="8">
        <v>13.5</v>
      </c>
      <c r="E83" s="8">
        <v>73.45</v>
      </c>
      <c r="F83" s="8">
        <v>0</v>
      </c>
      <c r="G83" s="8">
        <f t="shared" si="10"/>
        <v>28826.55</v>
      </c>
      <c r="H83" s="8">
        <f>(E83+F83)/C83*100</f>
        <v>0.2541522491349481</v>
      </c>
      <c r="I83" s="1"/>
    </row>
    <row r="84" spans="1:9" ht="9.75" customHeight="1">
      <c r="A84" s="6" t="s">
        <v>43</v>
      </c>
      <c r="B84" s="7" t="s">
        <v>44</v>
      </c>
      <c r="C84" s="8">
        <v>240</v>
      </c>
      <c r="D84" s="8">
        <v>190.66</v>
      </c>
      <c r="E84" s="8">
        <v>245.66</v>
      </c>
      <c r="F84" s="8">
        <v>0</v>
      </c>
      <c r="G84" s="8">
        <f t="shared" si="10"/>
        <v>-5.659999999999997</v>
      </c>
      <c r="H84" s="8">
        <f>(E84+F84)/C84*100</f>
        <v>102.35833333333333</v>
      </c>
      <c r="I84" s="1"/>
    </row>
    <row r="85" spans="1:9" ht="9.75" customHeight="1">
      <c r="A85" s="9" t="s">
        <v>45</v>
      </c>
      <c r="B85" s="9"/>
      <c r="C85" s="8">
        <f>+SUM(C78:C84)</f>
        <v>835900.15</v>
      </c>
      <c r="D85" s="8">
        <f>+SUM(D78:D84)</f>
        <v>89606.49</v>
      </c>
      <c r="E85" s="8">
        <f>+SUM(E78:E84)</f>
        <v>173128.24000000002</v>
      </c>
      <c r="F85" s="8">
        <f>+SUM(F78:F84)</f>
        <v>1439.63</v>
      </c>
      <c r="G85" s="8">
        <f t="shared" si="10"/>
        <v>661332.28</v>
      </c>
      <c r="H85" s="8">
        <f>(E85+F85)/C85*100</f>
        <v>20.883818479994293</v>
      </c>
      <c r="I85" s="1"/>
    </row>
    <row r="86" spans="1:9" ht="9.75" customHeight="1">
      <c r="A86" s="3"/>
      <c r="B86" s="3"/>
      <c r="C86" s="3"/>
      <c r="D86" s="3"/>
      <c r="E86" s="3"/>
      <c r="F86" s="3"/>
      <c r="G86" s="3"/>
      <c r="H86" s="3"/>
      <c r="I86" s="1"/>
    </row>
    <row r="87" spans="1:9" ht="9.75" customHeight="1">
      <c r="A87" s="6" t="s">
        <v>66</v>
      </c>
      <c r="B87" s="3"/>
      <c r="C87" s="8">
        <f>+C24+C33+C42+C51+C64+C73+C76+C85</f>
        <v>20544571.79</v>
      </c>
      <c r="D87" s="8">
        <f>+D24+D33+D42+D51+D64+D73+D76+D85</f>
        <v>2258203.24</v>
      </c>
      <c r="E87" s="8">
        <f>+E24+E33+E42+E51+E64+E73+E76+E85</f>
        <v>3981618.9400000004</v>
      </c>
      <c r="F87" s="8">
        <f>+F24+F33+F42+F51+F64+F73+F76+F85</f>
        <v>884704.32</v>
      </c>
      <c r="G87" s="8">
        <f>C87-E87-F87</f>
        <v>15678248.529999997</v>
      </c>
      <c r="H87" s="8">
        <f>(E87+F87)/C87*100</f>
        <v>23.68666190632733</v>
      </c>
      <c r="I87" s="1"/>
    </row>
    <row r="88" spans="1:9" ht="9.75" customHeight="1">
      <c r="A88" s="3"/>
      <c r="B88" s="3"/>
      <c r="C88" s="3"/>
      <c r="D88" s="3"/>
      <c r="E88" s="3"/>
      <c r="F88" s="3"/>
      <c r="G88" s="3"/>
      <c r="H88" s="3"/>
      <c r="I88" s="1"/>
    </row>
    <row r="89" spans="1:9" ht="9.75" customHeight="1">
      <c r="A89" s="6" t="s">
        <v>67</v>
      </c>
      <c r="B89" s="7" t="s">
        <v>68</v>
      </c>
      <c r="C89" s="3"/>
      <c r="D89" s="3"/>
      <c r="E89" s="3"/>
      <c r="F89" s="3"/>
      <c r="G89" s="3"/>
      <c r="H89" s="3"/>
      <c r="I89" s="1"/>
    </row>
    <row r="90" spans="1:9" ht="9.75" customHeight="1">
      <c r="A90" s="6" t="s">
        <v>69</v>
      </c>
      <c r="B90" s="7" t="s">
        <v>70</v>
      </c>
      <c r="C90" s="8">
        <v>856128</v>
      </c>
      <c r="D90" s="8">
        <v>98991.59</v>
      </c>
      <c r="E90" s="8">
        <v>174790.79</v>
      </c>
      <c r="F90" s="8">
        <v>0</v>
      </c>
      <c r="G90" s="8">
        <f>C90-E90-F90</f>
        <v>681337.21</v>
      </c>
      <c r="H90" s="8">
        <f>(E90+F90)/C90*100</f>
        <v>20.416431888689544</v>
      </c>
      <c r="I90" s="1"/>
    </row>
    <row r="91" spans="1:9" ht="9.75" customHeight="1">
      <c r="A91" s="6" t="s">
        <v>71</v>
      </c>
      <c r="B91" s="7" t="s">
        <v>72</v>
      </c>
      <c r="C91" s="8">
        <v>0</v>
      </c>
      <c r="D91" s="8">
        <v>0</v>
      </c>
      <c r="E91" s="8">
        <v>0</v>
      </c>
      <c r="F91" s="8">
        <v>0</v>
      </c>
      <c r="G91" s="8">
        <f>C91-E91-F91</f>
        <v>0</v>
      </c>
      <c r="H91" s="8">
        <v>0</v>
      </c>
      <c r="I91" s="1"/>
    </row>
    <row r="92" spans="1:9" ht="9.75" customHeight="1">
      <c r="A92" s="3"/>
      <c r="B92" s="3"/>
      <c r="C92" s="3"/>
      <c r="D92" s="3"/>
      <c r="E92" s="3"/>
      <c r="F92" s="3"/>
      <c r="G92" s="3"/>
      <c r="H92" s="3"/>
      <c r="I92" s="1"/>
    </row>
    <row r="93" spans="1:9" ht="9.75" customHeight="1">
      <c r="A93" s="9" t="s">
        <v>73</v>
      </c>
      <c r="B93" s="9"/>
      <c r="C93" s="8">
        <f>+C87+C90+C91</f>
        <v>21400699.79</v>
      </c>
      <c r="D93" s="8">
        <f>+D87+D90+D91</f>
        <v>2357194.83</v>
      </c>
      <c r="E93" s="8">
        <f>+E87+E90+E91</f>
        <v>4156409.7300000004</v>
      </c>
      <c r="F93" s="8">
        <f>+F87+F90+F91</f>
        <v>884704.32</v>
      </c>
      <c r="G93" s="8">
        <f>C93-E93-F93</f>
        <v>16359585.739999998</v>
      </c>
      <c r="H93" s="8">
        <f>(E93+F93)/C93*100</f>
        <v>23.555837423389235</v>
      </c>
      <c r="I93" s="1"/>
    </row>
    <row r="94" spans="1:9" ht="9.75" customHeight="1">
      <c r="A94" s="3"/>
      <c r="B94" s="3"/>
      <c r="C94" s="3"/>
      <c r="D94" s="3"/>
      <c r="E94" s="3"/>
      <c r="F94" s="3"/>
      <c r="G94" s="3"/>
      <c r="H94" s="3"/>
      <c r="I94" s="1"/>
    </row>
    <row r="95" spans="1:9" ht="9.75" customHeight="1">
      <c r="A95" s="10" t="s">
        <v>74</v>
      </c>
      <c r="B95" s="10"/>
      <c r="C95" s="3"/>
      <c r="D95" s="3"/>
      <c r="E95" s="3"/>
      <c r="F95" s="3"/>
      <c r="G95" s="3"/>
      <c r="H95" s="3"/>
      <c r="I95" s="1"/>
    </row>
    <row r="96" spans="1:9" ht="9.75" customHeight="1">
      <c r="A96" s="10" t="s">
        <v>75</v>
      </c>
      <c r="B96" s="10"/>
      <c r="C96" s="8">
        <f>+C14-C93</f>
        <v>-303241.91000000015</v>
      </c>
      <c r="D96" s="8">
        <f>+D14-D93</f>
        <v>-31192.270000000484</v>
      </c>
      <c r="E96" s="8">
        <f>+E14-E93</f>
        <v>-31344.28000000026</v>
      </c>
      <c r="F96" s="8">
        <f>+F14-F93</f>
        <v>-884704.32</v>
      </c>
      <c r="G96" s="8">
        <f>C96-E96-F96</f>
        <v>612806.6900000001</v>
      </c>
      <c r="H96" s="8">
        <f>(E96+F96)/C96*100</f>
        <v>302.0850910746472</v>
      </c>
      <c r="I96" s="1"/>
    </row>
    <row r="97" spans="1:9" ht="9.75" customHeight="1">
      <c r="A97" s="3"/>
      <c r="B97" s="3"/>
      <c r="C97" s="3"/>
      <c r="D97" s="3"/>
      <c r="E97" s="3"/>
      <c r="F97" s="3"/>
      <c r="G97" s="3"/>
      <c r="H97" s="3"/>
      <c r="I97" s="1"/>
    </row>
    <row r="98" spans="1:9" ht="9.75" customHeight="1">
      <c r="A98" s="10" t="s">
        <v>76</v>
      </c>
      <c r="B98" s="10"/>
      <c r="C98" s="11">
        <v>6560159</v>
      </c>
      <c r="D98" s="11">
        <v>0</v>
      </c>
      <c r="E98" s="8">
        <v>7210713.03</v>
      </c>
      <c r="F98" s="11">
        <v>0</v>
      </c>
      <c r="G98" s="11">
        <f>C98-E98-F98</f>
        <v>-650554.0300000003</v>
      </c>
      <c r="H98" s="11">
        <f>(E98+F98)/C98*100</f>
        <v>109.91674180458126</v>
      </c>
      <c r="I98" s="1"/>
    </row>
    <row r="99" spans="1:9" ht="9.75" customHeight="1">
      <c r="A99" s="3"/>
      <c r="B99" s="3"/>
      <c r="C99" s="3"/>
      <c r="D99" s="3"/>
      <c r="E99" s="3"/>
      <c r="F99" s="3"/>
      <c r="G99" s="3"/>
      <c r="H99" s="3"/>
      <c r="I99" s="1"/>
    </row>
    <row r="100" spans="1:9" ht="9.75" customHeight="1">
      <c r="A100" s="6" t="s">
        <v>77</v>
      </c>
      <c r="B100" s="3"/>
      <c r="C100" s="11">
        <f>+C98+C96</f>
        <v>6256917.09</v>
      </c>
      <c r="D100" s="11">
        <f>+D98+D96</f>
        <v>-31192.270000000484</v>
      </c>
      <c r="E100" s="8">
        <f>+E98+E96</f>
        <v>7179368.75</v>
      </c>
      <c r="F100" s="11">
        <f>+F98+F96</f>
        <v>-884704.32</v>
      </c>
      <c r="G100" s="11">
        <f>C100-E100-F100</f>
        <v>-37747.3400000002</v>
      </c>
      <c r="H100" s="11">
        <f>(E100+F100)/C100*100</f>
        <v>100.60328975847112</v>
      </c>
      <c r="I100" s="1"/>
    </row>
  </sheetData>
  <sheetProtection sheet="1" objects="1" scenarios="1"/>
  <mergeCells count="14">
    <mergeCell ref="A14:B14"/>
    <mergeCell ref="A24:B24"/>
    <mergeCell ref="A33:B33"/>
    <mergeCell ref="A42:B42"/>
    <mergeCell ref="A51:B51"/>
    <mergeCell ref="A55:B55"/>
    <mergeCell ref="A96:B96"/>
    <mergeCell ref="A98:B98"/>
    <mergeCell ref="A64:B64"/>
    <mergeCell ref="A73:B73"/>
    <mergeCell ref="A76:B76"/>
    <mergeCell ref="A85:B85"/>
    <mergeCell ref="A93:B93"/>
    <mergeCell ref="A95:B95"/>
  </mergeCells>
  <printOptions/>
  <pageMargins left="0" right="0" top="0.8" bottom="0" header="0.2" footer="0.5"/>
  <pageSetup fitToHeight="0" fitToWidth="1" orientation="landscape" scale="70" r:id="rId1"/>
  <headerFooter>
    <oddHeader>&amp;COpp City Board of Education
BUDGET COMPARISON SUMMARY REPORT BY FUND
Fund 00 THRU  32
NOVEMBER, 2024&amp;RPage &amp;P of &amp;N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Harper</dc:creator>
  <cp:keywords/>
  <dc:description/>
  <cp:lastModifiedBy>Linda Harper</cp:lastModifiedBy>
  <cp:lastPrinted>2023-12-13T15:27:12Z</cp:lastPrinted>
  <dcterms:created xsi:type="dcterms:W3CDTF">2023-12-13T15:26:29Z</dcterms:created>
  <dcterms:modified xsi:type="dcterms:W3CDTF">2023-12-13T15:27:34Z</dcterms:modified>
  <cp:category/>
  <cp:version/>
  <cp:contentType/>
  <cp:contentStatus/>
</cp:coreProperties>
</file>