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9285" activeTab="0"/>
  </bookViews>
  <sheets>
    <sheet name="Sheet 1" sheetId="1" r:id="rId1"/>
  </sheets>
  <definedNames>
    <definedName name="_xlnm.Print_Area" localSheetId="0">'Sheet 1'!$A$1:$H$101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<sst xmlns="http://schemas.openxmlformats.org/spreadsheetml/2006/main" count="187" uniqueCount="78">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</sst>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88">
      <selection activeCell="H101" sqref="A1:H101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10205739</v>
      </c>
      <c r="D5" s="8">
        <v>889677.85</v>
      </c>
      <c r="E5" s="8">
        <v>1626743.85</v>
      </c>
      <c r="F5" s="8">
        <v>0</v>
      </c>
      <c r="G5" s="8">
        <f>C5-E5-F5</f>
        <v>8578995.15</v>
      </c>
      <c r="H5" s="8">
        <f>(E5+F5)/C5*100</f>
        <v>15.939500804400348</v>
      </c>
      <c r="I5" s="1"/>
    </row>
    <row r="6" spans="1:9" ht="9.75" customHeight="1">
      <c r="A6" s="6" t="s">
        <v>14</v>
      </c>
      <c r="B6" s="7" t="s">
        <v>15</v>
      </c>
      <c r="C6" s="8">
        <v>7278164</v>
      </c>
      <c r="D6" s="8">
        <v>258573.43</v>
      </c>
      <c r="E6" s="8">
        <v>404847.19</v>
      </c>
      <c r="F6" s="8">
        <v>0</v>
      </c>
      <c r="G6" s="8">
        <f>C6-E6-F6</f>
        <v>6873316.81</v>
      </c>
      <c r="H6" s="8">
        <f>(E6+F6)/C6*100</f>
        <v>5.562490622635049</v>
      </c>
      <c r="I6" s="1"/>
    </row>
    <row r="7" spans="1:9" ht="9.75" customHeight="1">
      <c r="A7" s="6" t="s">
        <v>16</v>
      </c>
      <c r="B7" s="7" t="s">
        <v>17</v>
      </c>
      <c r="C7" s="8">
        <v>2852670</v>
      </c>
      <c r="D7" s="8">
        <v>281282.95</v>
      </c>
      <c r="E7" s="8">
        <v>549874.22</v>
      </c>
      <c r="F7" s="8">
        <v>0</v>
      </c>
      <c r="G7" s="8">
        <f>C7-E7-F7</f>
        <v>2302795.7800000003</v>
      </c>
      <c r="H7" s="8">
        <f>(E7+F7)/C7*100</f>
        <v>19.275773924078145</v>
      </c>
      <c r="I7" s="1"/>
    </row>
    <row r="8" spans="1:9" ht="9.75" customHeight="1">
      <c r="A8" s="6" t="s">
        <v>18</v>
      </c>
      <c r="B8" s="7" t="s">
        <v>19</v>
      </c>
      <c r="C8" s="8">
        <v>671048</v>
      </c>
      <c r="D8" s="8">
        <v>53358.38</v>
      </c>
      <c r="E8" s="8">
        <v>176741.07</v>
      </c>
      <c r="F8" s="8">
        <v>0</v>
      </c>
      <c r="G8" s="8">
        <f>C8-E8-F8</f>
        <v>494306.93</v>
      </c>
      <c r="H8" s="8">
        <f>(E8+F8)/C8*100</f>
        <v>26.338066725480147</v>
      </c>
      <c r="I8" s="1"/>
    </row>
    <row r="9" spans="1:9" ht="9.75" customHeight="1">
      <c r="A9" s="6" t="s">
        <v>20</v>
      </c>
      <c r="B9" s="7" t="s">
        <v>21</v>
      </c>
      <c r="C9" s="8">
        <v>26100</v>
      </c>
      <c r="D9" s="8">
        <v>25794.85</v>
      </c>
      <c r="E9" s="8">
        <v>29457.7</v>
      </c>
      <c r="F9" s="8">
        <v>0</v>
      </c>
      <c r="G9" s="8">
        <f>C9-E9-F9</f>
        <v>-3357.7000000000007</v>
      </c>
      <c r="H9" s="8">
        <f>(E9+F9)/C9*100</f>
        <v>112.8647509578544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969258.5</v>
      </c>
      <c r="D12" s="8">
        <v>70453.72</v>
      </c>
      <c r="E12" s="8">
        <v>166006.43</v>
      </c>
      <c r="F12" s="8">
        <v>0</v>
      </c>
      <c r="G12" s="8">
        <f>C12-E12-F12</f>
        <v>803252.0700000001</v>
      </c>
      <c r="H12" s="8">
        <f>(E12+F12)/C12*100</f>
        <v>17.127157512675925</v>
      </c>
      <c r="I12" s="1"/>
    </row>
    <row r="13" spans="1:9" ht="9.75" customHeight="1">
      <c r="A13" s="6" t="s">
        <v>25</v>
      </c>
      <c r="B13" s="7" t="s">
        <v>26</v>
      </c>
      <c r="C13" s="8">
        <v>445896.34</v>
      </c>
      <c r="D13" s="8">
        <v>5724.01</v>
      </c>
      <c r="E13" s="8">
        <v>11248.66</v>
      </c>
      <c r="F13" s="8">
        <v>0</v>
      </c>
      <c r="G13" s="8">
        <f>C13-E13-F13</f>
        <v>434647.68000000005</v>
      </c>
      <c r="H13" s="8">
        <f>(E13+F13)/C13*100</f>
        <v>2.52270740773517</v>
      </c>
      <c r="I13" s="1"/>
    </row>
    <row r="14" spans="1:9" ht="9.75" customHeight="1">
      <c r="A14" s="9" t="s">
        <v>27</v>
      </c>
      <c r="B14" s="9"/>
      <c r="C14" s="8">
        <f>+SUM(C5:C13)</f>
        <v>22448875.84</v>
      </c>
      <c r="D14" s="8">
        <f>+SUM(D5:D13)</f>
        <v>1584865.19</v>
      </c>
      <c r="E14" s="8">
        <f>+SUM(E5:E13)</f>
        <v>2964919.12</v>
      </c>
      <c r="F14" s="8">
        <f>+SUM(F5:F13)</f>
        <v>0</v>
      </c>
      <c r="G14" s="8">
        <f>C14-E14-F14</f>
        <v>19483956.72</v>
      </c>
      <c r="H14" s="8">
        <f>(E14+F14)/C14*100</f>
        <v>13.20742802950083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6664392.25</v>
      </c>
      <c r="D17" s="8">
        <v>505827.77</v>
      </c>
      <c r="E17" s="8">
        <v>988126.17</v>
      </c>
      <c r="F17" s="8">
        <v>0</v>
      </c>
      <c r="G17" s="8">
        <f aca="true" t="shared" si="0" ref="G17:G24">C17-E17-F17</f>
        <v>5676266.08</v>
      </c>
      <c r="H17" s="8">
        <f>(E17+F17)/C17*100</f>
        <v>14.826950949653362</v>
      </c>
      <c r="I17" s="1"/>
    </row>
    <row r="18" spans="1:9" ht="9.75" customHeight="1">
      <c r="A18" s="6" t="s">
        <v>33</v>
      </c>
      <c r="B18" s="7" t="s">
        <v>34</v>
      </c>
      <c r="C18" s="8">
        <v>2391085.34</v>
      </c>
      <c r="D18" s="8">
        <v>175664.68</v>
      </c>
      <c r="E18" s="8">
        <v>353486.23</v>
      </c>
      <c r="F18" s="8">
        <v>0</v>
      </c>
      <c r="G18" s="8">
        <f t="shared" si="0"/>
        <v>2037599.1099999999</v>
      </c>
      <c r="H18" s="8">
        <f>(E18+F18)/C18*100</f>
        <v>14.783505385048281</v>
      </c>
      <c r="I18" s="1"/>
    </row>
    <row r="19" spans="1:9" ht="9.75" customHeight="1">
      <c r="A19" s="6" t="s">
        <v>35</v>
      </c>
      <c r="B19" s="7" t="s">
        <v>36</v>
      </c>
      <c r="C19" s="8">
        <v>180684</v>
      </c>
      <c r="D19" s="8">
        <v>7811.64</v>
      </c>
      <c r="E19" s="8">
        <v>30434.53</v>
      </c>
      <c r="F19" s="8">
        <v>4680</v>
      </c>
      <c r="G19" s="8">
        <f t="shared" si="0"/>
        <v>145569.47</v>
      </c>
      <c r="H19" s="8">
        <f>(E19+F19)/C19*100</f>
        <v>19.434222177946026</v>
      </c>
      <c r="I19" s="1"/>
    </row>
    <row r="20" spans="1:9" ht="9.75" customHeight="1">
      <c r="A20" s="6" t="s">
        <v>37</v>
      </c>
      <c r="B20" s="7" t="s">
        <v>38</v>
      </c>
      <c r="C20" s="8">
        <v>764397</v>
      </c>
      <c r="D20" s="8">
        <v>273910.76</v>
      </c>
      <c r="E20" s="8">
        <v>297151.76</v>
      </c>
      <c r="F20" s="8">
        <v>22492.55</v>
      </c>
      <c r="G20" s="8">
        <f t="shared" si="0"/>
        <v>444752.69</v>
      </c>
      <c r="H20" s="8">
        <f>(E20+F20)/C20*100</f>
        <v>41.81653120041025</v>
      </c>
      <c r="I20" s="1"/>
    </row>
    <row r="21" spans="1:9" ht="9.75" customHeight="1">
      <c r="A21" s="6" t="s">
        <v>39</v>
      </c>
      <c r="B21" s="7" t="s">
        <v>40</v>
      </c>
      <c r="C21" s="8">
        <v>0</v>
      </c>
      <c r="D21" s="8">
        <v>0</v>
      </c>
      <c r="E21" s="8">
        <v>0</v>
      </c>
      <c r="F21" s="8">
        <v>0</v>
      </c>
      <c r="G21" s="8">
        <f t="shared" si="0"/>
        <v>0</v>
      </c>
      <c r="H21" s="8">
        <v>0</v>
      </c>
      <c r="I21" s="1"/>
    </row>
    <row r="22" spans="1:9" ht="9.75" customHeight="1">
      <c r="A22" s="6" t="s">
        <v>41</v>
      </c>
      <c r="B22" s="7" t="s">
        <v>42</v>
      </c>
      <c r="C22" s="8">
        <v>36000</v>
      </c>
      <c r="D22" s="8">
        <v>205.28</v>
      </c>
      <c r="E22" s="8">
        <v>8237.46</v>
      </c>
      <c r="F22" s="8">
        <v>0</v>
      </c>
      <c r="G22" s="8">
        <f t="shared" si="0"/>
        <v>27762.54</v>
      </c>
      <c r="H22" s="8">
        <f>(E22+F22)/C22*100</f>
        <v>22.881833333333333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10036558.59</v>
      </c>
      <c r="D24" s="8">
        <f>+SUM(D17:D23)</f>
        <v>963420.13</v>
      </c>
      <c r="E24" s="8">
        <f>+SUM(E17:E23)</f>
        <v>1677436.15</v>
      </c>
      <c r="F24" s="8">
        <f>+SUM(F17:F23)</f>
        <v>27172.55</v>
      </c>
      <c r="G24" s="8">
        <f t="shared" si="0"/>
        <v>8331949.89</v>
      </c>
      <c r="H24" s="8">
        <f>(E24+F24)/C24*100</f>
        <v>16.98399590571214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1327576.8</v>
      </c>
      <c r="D26" s="8">
        <v>104059.96</v>
      </c>
      <c r="E26" s="8">
        <v>210994.56</v>
      </c>
      <c r="F26" s="8">
        <v>0</v>
      </c>
      <c r="G26" s="8">
        <f aca="true" t="shared" si="1" ref="G26:G33">C26-E26-F26</f>
        <v>1116582.24</v>
      </c>
      <c r="H26" s="8">
        <f>(E26+F26)/C26*100</f>
        <v>15.893209342013206</v>
      </c>
      <c r="I26" s="1"/>
    </row>
    <row r="27" spans="1:9" ht="9.75" customHeight="1">
      <c r="A27" s="6" t="s">
        <v>49</v>
      </c>
      <c r="B27" s="7" t="s">
        <v>34</v>
      </c>
      <c r="C27" s="8">
        <v>502644.42</v>
      </c>
      <c r="D27" s="8">
        <v>38163.18</v>
      </c>
      <c r="E27" s="8">
        <v>76952.12</v>
      </c>
      <c r="F27" s="8">
        <v>0</v>
      </c>
      <c r="G27" s="8">
        <f t="shared" si="1"/>
        <v>425692.3</v>
      </c>
      <c r="H27" s="8">
        <f>(E27+F27)/C27*100</f>
        <v>15.309454743375047</v>
      </c>
      <c r="I27" s="1"/>
    </row>
    <row r="28" spans="1:9" ht="9.75" customHeight="1">
      <c r="A28" s="6" t="s">
        <v>50</v>
      </c>
      <c r="B28" s="7" t="s">
        <v>36</v>
      </c>
      <c r="C28" s="8">
        <v>346348</v>
      </c>
      <c r="D28" s="8">
        <v>13025.29</v>
      </c>
      <c r="E28" s="8">
        <v>48996.67</v>
      </c>
      <c r="F28" s="8">
        <v>586</v>
      </c>
      <c r="G28" s="8">
        <f t="shared" si="1"/>
        <v>296765.33</v>
      </c>
      <c r="H28" s="8">
        <f>(E28+F28)/C28*100</f>
        <v>14.315852841650594</v>
      </c>
      <c r="I28" s="1"/>
    </row>
    <row r="29" spans="1:9" ht="9.75" customHeight="1">
      <c r="A29" s="6" t="s">
        <v>51</v>
      </c>
      <c r="B29" s="7" t="s">
        <v>38</v>
      </c>
      <c r="C29" s="8">
        <v>207381</v>
      </c>
      <c r="D29" s="8">
        <v>12481.36</v>
      </c>
      <c r="E29" s="8">
        <v>33257.37</v>
      </c>
      <c r="F29" s="8">
        <v>8805.98</v>
      </c>
      <c r="G29" s="8">
        <f t="shared" si="1"/>
        <v>165317.65</v>
      </c>
      <c r="H29" s="8">
        <f>(E29+F29)/C29*100</f>
        <v>20.283126226607067</v>
      </c>
      <c r="I29" s="1"/>
    </row>
    <row r="30" spans="1:9" ht="9.75" customHeight="1">
      <c r="A30" s="6" t="s">
        <v>52</v>
      </c>
      <c r="B30" s="7" t="s">
        <v>40</v>
      </c>
      <c r="C30" s="8">
        <v>0</v>
      </c>
      <c r="D30" s="8">
        <v>0</v>
      </c>
      <c r="E30" s="8">
        <v>0</v>
      </c>
      <c r="F30" s="8">
        <v>0</v>
      </c>
      <c r="G30" s="8">
        <f t="shared" si="1"/>
        <v>0</v>
      </c>
      <c r="H30" s="8">
        <v>0</v>
      </c>
      <c r="I30" s="1"/>
    </row>
    <row r="31" spans="1:9" ht="9.75" customHeight="1">
      <c r="A31" s="6" t="s">
        <v>53</v>
      </c>
      <c r="B31" s="7" t="s">
        <v>42</v>
      </c>
      <c r="C31" s="8">
        <v>55801</v>
      </c>
      <c r="D31" s="8">
        <v>3744.48</v>
      </c>
      <c r="E31" s="8">
        <v>6882.48</v>
      </c>
      <c r="F31" s="8">
        <v>4400</v>
      </c>
      <c r="G31" s="8">
        <f t="shared" si="1"/>
        <v>44518.520000000004</v>
      </c>
      <c r="H31" s="8">
        <f>(E31+F31)/C31*100</f>
        <v>20.219135857780326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0</v>
      </c>
      <c r="E32" s="8">
        <v>0</v>
      </c>
      <c r="F32" s="8">
        <v>0</v>
      </c>
      <c r="G32" s="8">
        <f t="shared" si="1"/>
        <v>0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2439751.2199999997</v>
      </c>
      <c r="D33" s="8">
        <f>+SUM(D26:D32)</f>
        <v>171474.27000000005</v>
      </c>
      <c r="E33" s="8">
        <f>+SUM(E26:E32)</f>
        <v>377083.19999999995</v>
      </c>
      <c r="F33" s="8">
        <f>+SUM(F26:F32)</f>
        <v>13791.98</v>
      </c>
      <c r="G33" s="8">
        <f t="shared" si="1"/>
        <v>2048876.0399999998</v>
      </c>
      <c r="H33" s="8">
        <f>(E33+F33)/C33*100</f>
        <v>16.021108086585976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415768</v>
      </c>
      <c r="D35" s="8">
        <v>31965.8</v>
      </c>
      <c r="E35" s="8">
        <v>63931.6</v>
      </c>
      <c r="F35" s="8">
        <v>0</v>
      </c>
      <c r="G35" s="8">
        <f aca="true" t="shared" si="2" ref="G35:G42">C35-E35-F35</f>
        <v>351836.4</v>
      </c>
      <c r="H35" s="8">
        <f aca="true" t="shared" si="3" ref="H35:H40">(E35+F35)/C35*100</f>
        <v>15.376748571318618</v>
      </c>
      <c r="I35" s="1"/>
    </row>
    <row r="36" spans="1:9" ht="9.75" customHeight="1">
      <c r="A36" s="6" t="s">
        <v>33</v>
      </c>
      <c r="B36" s="7" t="s">
        <v>34</v>
      </c>
      <c r="C36" s="8">
        <v>203126.26</v>
      </c>
      <c r="D36" s="8">
        <v>15743</v>
      </c>
      <c r="E36" s="8">
        <v>31486</v>
      </c>
      <c r="F36" s="8">
        <v>0</v>
      </c>
      <c r="G36" s="8">
        <f t="shared" si="2"/>
        <v>171640.26</v>
      </c>
      <c r="H36" s="8">
        <f t="shared" si="3"/>
        <v>15.500703847941669</v>
      </c>
      <c r="I36" s="1"/>
    </row>
    <row r="37" spans="1:9" ht="9.75" customHeight="1">
      <c r="A37" s="6" t="s">
        <v>35</v>
      </c>
      <c r="B37" s="7" t="s">
        <v>36</v>
      </c>
      <c r="C37" s="8">
        <v>510866</v>
      </c>
      <c r="D37" s="8">
        <v>38824.26</v>
      </c>
      <c r="E37" s="8">
        <v>156221.53</v>
      </c>
      <c r="F37" s="8">
        <v>650</v>
      </c>
      <c r="G37" s="8">
        <f t="shared" si="2"/>
        <v>353994.47</v>
      </c>
      <c r="H37" s="8">
        <f t="shared" si="3"/>
        <v>30.706981870001137</v>
      </c>
      <c r="I37" s="1"/>
    </row>
    <row r="38" spans="1:9" ht="9.75" customHeight="1">
      <c r="A38" s="6" t="s">
        <v>37</v>
      </c>
      <c r="B38" s="7" t="s">
        <v>38</v>
      </c>
      <c r="C38" s="8">
        <v>122775</v>
      </c>
      <c r="D38" s="8">
        <v>4256.59</v>
      </c>
      <c r="E38" s="8">
        <v>31873.88</v>
      </c>
      <c r="F38" s="8">
        <v>0</v>
      </c>
      <c r="G38" s="8">
        <f t="shared" si="2"/>
        <v>90901.12</v>
      </c>
      <c r="H38" s="8">
        <f t="shared" si="3"/>
        <v>25.961213602117695</v>
      </c>
      <c r="I38" s="1"/>
    </row>
    <row r="39" spans="1:9" ht="9.75" customHeight="1">
      <c r="A39" s="6" t="s">
        <v>39</v>
      </c>
      <c r="B39" s="7" t="s">
        <v>40</v>
      </c>
      <c r="C39" s="8">
        <v>12000</v>
      </c>
      <c r="D39" s="8">
        <v>0</v>
      </c>
      <c r="E39" s="8">
        <v>0</v>
      </c>
      <c r="F39" s="8">
        <v>0</v>
      </c>
      <c r="G39" s="8">
        <f t="shared" si="2"/>
        <v>12000</v>
      </c>
      <c r="H39" s="8">
        <f t="shared" si="3"/>
        <v>0</v>
      </c>
      <c r="I39" s="1"/>
    </row>
    <row r="40" spans="1:9" ht="9.75" customHeight="1">
      <c r="A40" s="6" t="s">
        <v>41</v>
      </c>
      <c r="B40" s="7" t="s">
        <v>42</v>
      </c>
      <c r="C40" s="8">
        <v>219050</v>
      </c>
      <c r="D40" s="8">
        <v>1295</v>
      </c>
      <c r="E40" s="8">
        <v>49664</v>
      </c>
      <c r="F40" s="8">
        <v>98375.82</v>
      </c>
      <c r="G40" s="8">
        <f t="shared" si="2"/>
        <v>71010.18</v>
      </c>
      <c r="H40" s="8">
        <f t="shared" si="3"/>
        <v>67.58266149280986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2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1483585.26</v>
      </c>
      <c r="D42" s="8">
        <f>+SUM(D35:D41)</f>
        <v>92084.65</v>
      </c>
      <c r="E42" s="8">
        <f>+SUM(E35:E41)</f>
        <v>333177.01</v>
      </c>
      <c r="F42" s="8">
        <f>+SUM(F35:F41)</f>
        <v>99025.82</v>
      </c>
      <c r="G42" s="8">
        <f t="shared" si="2"/>
        <v>1051382.43</v>
      </c>
      <c r="H42" s="8">
        <f>(E42+F42)/C42*100</f>
        <v>29.132321657064725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605365</v>
      </c>
      <c r="D44" s="8">
        <v>57992.59</v>
      </c>
      <c r="E44" s="8">
        <v>114002.52</v>
      </c>
      <c r="F44" s="8">
        <v>0</v>
      </c>
      <c r="G44" s="8">
        <f aca="true" t="shared" si="4" ref="G44:G51">C44-E44-F44</f>
        <v>491362.48</v>
      </c>
      <c r="H44" s="8">
        <f aca="true" t="shared" si="5" ref="H44:H51">(E44+F44)/C44*100</f>
        <v>18.832030262734055</v>
      </c>
      <c r="I44" s="1"/>
    </row>
    <row r="45" spans="1:9" ht="9.75" customHeight="1">
      <c r="A45" s="6" t="s">
        <v>33</v>
      </c>
      <c r="B45" s="7" t="s">
        <v>34</v>
      </c>
      <c r="C45" s="8">
        <v>347172.44</v>
      </c>
      <c r="D45" s="8">
        <v>29227.5</v>
      </c>
      <c r="E45" s="8">
        <v>58944.2</v>
      </c>
      <c r="F45" s="8">
        <v>0</v>
      </c>
      <c r="G45" s="8">
        <f t="shared" si="4"/>
        <v>288228.24</v>
      </c>
      <c r="H45" s="8">
        <f t="shared" si="5"/>
        <v>16.978363835562522</v>
      </c>
      <c r="I45" s="1"/>
    </row>
    <row r="46" spans="1:9" ht="9.75" customHeight="1">
      <c r="A46" s="6" t="s">
        <v>35</v>
      </c>
      <c r="B46" s="7" t="s">
        <v>36</v>
      </c>
      <c r="C46" s="8">
        <v>86835</v>
      </c>
      <c r="D46" s="8">
        <v>4553.79</v>
      </c>
      <c r="E46" s="8">
        <v>9716.55</v>
      </c>
      <c r="F46" s="8">
        <v>2310</v>
      </c>
      <c r="G46" s="8">
        <f t="shared" si="4"/>
        <v>74808.45</v>
      </c>
      <c r="H46" s="8">
        <f t="shared" si="5"/>
        <v>13.849887718086023</v>
      </c>
      <c r="I46" s="1"/>
    </row>
    <row r="47" spans="1:9" ht="9.75" customHeight="1">
      <c r="A47" s="6" t="s">
        <v>37</v>
      </c>
      <c r="B47" s="7" t="s">
        <v>38</v>
      </c>
      <c r="C47" s="8">
        <v>559457.5</v>
      </c>
      <c r="D47" s="8">
        <v>57633.53</v>
      </c>
      <c r="E47" s="8">
        <v>134039.86</v>
      </c>
      <c r="F47" s="8">
        <v>457.28</v>
      </c>
      <c r="G47" s="8">
        <f t="shared" si="4"/>
        <v>424960.36</v>
      </c>
      <c r="H47" s="8">
        <f t="shared" si="5"/>
        <v>24.040635794497344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0</v>
      </c>
      <c r="E48" s="8">
        <v>0</v>
      </c>
      <c r="F48" s="8">
        <v>0</v>
      </c>
      <c r="G48" s="8">
        <f t="shared" si="4"/>
        <v>30000</v>
      </c>
      <c r="H48" s="8">
        <f t="shared" si="5"/>
        <v>0</v>
      </c>
      <c r="I48" s="1"/>
    </row>
    <row r="49" spans="1:9" ht="9.75" customHeight="1">
      <c r="A49" s="6" t="s">
        <v>41</v>
      </c>
      <c r="B49" s="7" t="s">
        <v>42</v>
      </c>
      <c r="C49" s="8">
        <v>800</v>
      </c>
      <c r="D49" s="8">
        <v>0</v>
      </c>
      <c r="E49" s="8">
        <v>0</v>
      </c>
      <c r="F49" s="8">
        <v>0</v>
      </c>
      <c r="G49" s="8">
        <f t="shared" si="4"/>
        <v>800</v>
      </c>
      <c r="H49" s="8">
        <f t="shared" si="5"/>
        <v>0</v>
      </c>
      <c r="I49" s="1"/>
    </row>
    <row r="50" spans="1:9" ht="9.75" customHeight="1">
      <c r="A50" s="6" t="s">
        <v>43</v>
      </c>
      <c r="B50" s="7" t="s">
        <v>44</v>
      </c>
      <c r="C50" s="8">
        <v>70096.34</v>
      </c>
      <c r="D50" s="8">
        <v>5724.01</v>
      </c>
      <c r="E50" s="8">
        <v>11248.66</v>
      </c>
      <c r="F50" s="8">
        <v>0</v>
      </c>
      <c r="G50" s="8">
        <f t="shared" si="4"/>
        <v>58847.67999999999</v>
      </c>
      <c r="H50" s="8">
        <f t="shared" si="5"/>
        <v>16.047428439202392</v>
      </c>
      <c r="I50" s="1"/>
    </row>
    <row r="51" spans="1:9" ht="9.75" customHeight="1">
      <c r="A51" s="9" t="s">
        <v>45</v>
      </c>
      <c r="B51" s="9"/>
      <c r="C51" s="8">
        <f>+SUM(C44:C50)</f>
        <v>1699726.28</v>
      </c>
      <c r="D51" s="8">
        <f>+SUM(D44:D50)</f>
        <v>155131.41999999998</v>
      </c>
      <c r="E51" s="8">
        <f>+SUM(E44:E50)</f>
        <v>327951.79</v>
      </c>
      <c r="F51" s="8">
        <f>+SUM(F44:F50)</f>
        <v>2767.2799999999997</v>
      </c>
      <c r="G51" s="8">
        <f t="shared" si="4"/>
        <v>1369007.21</v>
      </c>
      <c r="H51" s="8">
        <f t="shared" si="5"/>
        <v>19.457195778605012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624253.1</v>
      </c>
      <c r="D57" s="8">
        <v>54124.58</v>
      </c>
      <c r="E57" s="8">
        <v>102791.26</v>
      </c>
      <c r="F57" s="8">
        <v>0</v>
      </c>
      <c r="G57" s="8">
        <f aca="true" t="shared" si="6" ref="G57:G64">C57-E57-F57</f>
        <v>521461.83999999997</v>
      </c>
      <c r="H57" s="8">
        <f>(E57+F57)/C57*100</f>
        <v>16.466279462608995</v>
      </c>
      <c r="I57" s="1"/>
    </row>
    <row r="58" spans="1:9" ht="9.75" customHeight="1">
      <c r="A58" s="6" t="s">
        <v>33</v>
      </c>
      <c r="B58" s="7" t="s">
        <v>34</v>
      </c>
      <c r="C58" s="8">
        <v>187851.24</v>
      </c>
      <c r="D58" s="8">
        <v>15922.13</v>
      </c>
      <c r="E58" s="8">
        <v>30749.35</v>
      </c>
      <c r="F58" s="8">
        <v>0</v>
      </c>
      <c r="G58" s="8">
        <f t="shared" si="6"/>
        <v>157101.88999999998</v>
      </c>
      <c r="H58" s="8">
        <f>(E58+F58)/C58*100</f>
        <v>16.368989632434687</v>
      </c>
      <c r="I58" s="1"/>
    </row>
    <row r="59" spans="1:9" ht="9.75" customHeight="1">
      <c r="A59" s="6" t="s">
        <v>35</v>
      </c>
      <c r="B59" s="7" t="s">
        <v>36</v>
      </c>
      <c r="C59" s="8">
        <v>112950</v>
      </c>
      <c r="D59" s="8">
        <v>8440.2</v>
      </c>
      <c r="E59" s="8">
        <v>17396.89</v>
      </c>
      <c r="F59" s="8">
        <v>40812.45</v>
      </c>
      <c r="G59" s="8">
        <f t="shared" si="6"/>
        <v>54740.66</v>
      </c>
      <c r="H59" s="8">
        <f>(E59+F59)/C59*100</f>
        <v>51.53549358123063</v>
      </c>
      <c r="I59" s="1"/>
    </row>
    <row r="60" spans="1:9" ht="9.75" customHeight="1">
      <c r="A60" s="6" t="s">
        <v>37</v>
      </c>
      <c r="B60" s="7" t="s">
        <v>38</v>
      </c>
      <c r="C60" s="8">
        <v>58763</v>
      </c>
      <c r="D60" s="8">
        <v>673.74</v>
      </c>
      <c r="E60" s="8">
        <v>2093.89</v>
      </c>
      <c r="F60" s="8">
        <v>57.98</v>
      </c>
      <c r="G60" s="8">
        <f t="shared" si="6"/>
        <v>56611.13</v>
      </c>
      <c r="H60" s="8">
        <f>(E60+F60)/C60*100</f>
        <v>3.6619471436107753</v>
      </c>
      <c r="I60" s="1"/>
    </row>
    <row r="61" spans="1:9" ht="9.75" customHeight="1">
      <c r="A61" s="6" t="s">
        <v>39</v>
      </c>
      <c r="B61" s="7" t="s">
        <v>40</v>
      </c>
      <c r="C61" s="8">
        <v>0</v>
      </c>
      <c r="D61" s="8">
        <v>0</v>
      </c>
      <c r="E61" s="8">
        <v>0</v>
      </c>
      <c r="F61" s="8">
        <v>0</v>
      </c>
      <c r="G61" s="8">
        <f t="shared" si="6"/>
        <v>0</v>
      </c>
      <c r="H61" s="8">
        <v>0</v>
      </c>
      <c r="I61" s="1"/>
    </row>
    <row r="62" spans="1:9" ht="9.75" customHeight="1">
      <c r="A62" s="6" t="s">
        <v>41</v>
      </c>
      <c r="B62" s="7" t="s">
        <v>42</v>
      </c>
      <c r="C62" s="8">
        <v>28075</v>
      </c>
      <c r="D62" s="8">
        <v>608.5</v>
      </c>
      <c r="E62" s="8">
        <v>1076.5</v>
      </c>
      <c r="F62" s="8">
        <v>0</v>
      </c>
      <c r="G62" s="8">
        <f t="shared" si="6"/>
        <v>26998.5</v>
      </c>
      <c r="H62" s="8">
        <f>(E62+F62)/C62*100</f>
        <v>3.834372217275156</v>
      </c>
      <c r="I62" s="1"/>
    </row>
    <row r="63" spans="1:9" ht="9.75" customHeight="1">
      <c r="A63" s="6" t="s">
        <v>43</v>
      </c>
      <c r="B63" s="7" t="s">
        <v>44</v>
      </c>
      <c r="C63" s="8">
        <v>366200</v>
      </c>
      <c r="D63" s="8">
        <v>700</v>
      </c>
      <c r="E63" s="8">
        <v>808.9</v>
      </c>
      <c r="F63" s="8">
        <v>0</v>
      </c>
      <c r="G63" s="8">
        <f t="shared" si="6"/>
        <v>365391.1</v>
      </c>
      <c r="H63" s="8">
        <f>(E63+F63)/C63*100</f>
        <v>0.22089022392135443</v>
      </c>
      <c r="I63" s="1"/>
    </row>
    <row r="64" spans="1:9" ht="9.75" customHeight="1">
      <c r="A64" s="9" t="s">
        <v>45</v>
      </c>
      <c r="B64" s="9"/>
      <c r="C64" s="8">
        <f>+SUM(C57:C63)</f>
        <v>1378092.3399999999</v>
      </c>
      <c r="D64" s="8">
        <f>+SUM(D57:D63)</f>
        <v>80469.15000000001</v>
      </c>
      <c r="E64" s="8">
        <f>+SUM(E57:E63)</f>
        <v>154916.79</v>
      </c>
      <c r="F64" s="8">
        <f>+SUM(F57:F63)</f>
        <v>40870.43</v>
      </c>
      <c r="G64" s="8">
        <f t="shared" si="6"/>
        <v>1182305.1199999999</v>
      </c>
      <c r="H64" s="8">
        <f>(E64+F64)/C64*100</f>
        <v>14.207119096242856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7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7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65000</v>
      </c>
      <c r="D68" s="8">
        <v>0</v>
      </c>
      <c r="E68" s="8">
        <v>39572.97</v>
      </c>
      <c r="F68" s="8">
        <v>10412.03</v>
      </c>
      <c r="G68" s="8">
        <f t="shared" si="7"/>
        <v>15014.999999999998</v>
      </c>
      <c r="H68" s="8">
        <f>(E68+F68)/C68*100</f>
        <v>76.9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7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2359998.8</v>
      </c>
      <c r="D70" s="8">
        <v>0</v>
      </c>
      <c r="E70" s="8">
        <v>0</v>
      </c>
      <c r="F70" s="8">
        <v>446525</v>
      </c>
      <c r="G70" s="8">
        <f t="shared" si="7"/>
        <v>1913473.7999999998</v>
      </c>
      <c r="H70" s="8">
        <f>(E70+F70)/C70*100</f>
        <v>18.920560468081597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7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7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2424998.8</v>
      </c>
      <c r="D73" s="8">
        <f>+SUM(D66:D72)</f>
        <v>0</v>
      </c>
      <c r="E73" s="8">
        <f>+SUM(E66:E72)</f>
        <v>39572.97</v>
      </c>
      <c r="F73" s="8">
        <f>+SUM(F66:F72)</f>
        <v>456937.03</v>
      </c>
      <c r="G73" s="8">
        <f t="shared" si="7"/>
        <v>1928488.7999999996</v>
      </c>
      <c r="H73" s="8">
        <f>(E73+F73)/C73*100</f>
        <v>20.47464930704296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889838.02</v>
      </c>
      <c r="D75" s="8">
        <v>29591.35</v>
      </c>
      <c r="E75" s="8">
        <v>39221.72</v>
      </c>
      <c r="F75" s="8">
        <v>0</v>
      </c>
      <c r="G75" s="8">
        <f>C75-E75-F75</f>
        <v>850616.3</v>
      </c>
      <c r="H75" s="8">
        <f>(E75+F75)/C75*100</f>
        <v>4.407737039601882</v>
      </c>
      <c r="I75" s="1"/>
    </row>
    <row r="76" spans="1:9" ht="9.75" customHeight="1">
      <c r="A76" s="9" t="s">
        <v>45</v>
      </c>
      <c r="B76" s="9"/>
      <c r="C76" s="8">
        <f>+SUM(C74:C75)</f>
        <v>889838.02</v>
      </c>
      <c r="D76" s="8">
        <f>+SUM(D74:D75)</f>
        <v>29591.35</v>
      </c>
      <c r="E76" s="8">
        <f>+SUM(E74:E75)</f>
        <v>39221.72</v>
      </c>
      <c r="F76" s="8">
        <f>+SUM(F74:F75)</f>
        <v>0</v>
      </c>
      <c r="G76" s="8">
        <f>C76-E76-F76</f>
        <v>850616.3</v>
      </c>
      <c r="H76" s="8">
        <f>(E76+F76)/C76*100</f>
        <v>4.407737039601882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365897</v>
      </c>
      <c r="D78" s="8">
        <v>25595.02</v>
      </c>
      <c r="E78" s="8">
        <v>51231.04</v>
      </c>
      <c r="F78" s="8">
        <v>0</v>
      </c>
      <c r="G78" s="8">
        <f aca="true" t="shared" si="8" ref="G78:G85">C78-E78-F78</f>
        <v>314665.96</v>
      </c>
      <c r="H78" s="8">
        <f>(E78+F78)/C78*100</f>
        <v>14.001492223221291</v>
      </c>
      <c r="I78" s="1"/>
    </row>
    <row r="79" spans="1:9" ht="9.75" customHeight="1">
      <c r="A79" s="6" t="s">
        <v>33</v>
      </c>
      <c r="B79" s="7" t="s">
        <v>34</v>
      </c>
      <c r="C79" s="8">
        <v>136744.2</v>
      </c>
      <c r="D79" s="8">
        <v>10235.27</v>
      </c>
      <c r="E79" s="8">
        <v>20478.88</v>
      </c>
      <c r="F79" s="8">
        <v>0</v>
      </c>
      <c r="G79" s="8">
        <f t="shared" si="8"/>
        <v>116265.32</v>
      </c>
      <c r="H79" s="8">
        <f>(E79+F79)/C79*100</f>
        <v>14.976050172511886</v>
      </c>
      <c r="I79" s="1"/>
    </row>
    <row r="80" spans="1:9" ht="9.75" customHeight="1">
      <c r="A80" s="6" t="s">
        <v>35</v>
      </c>
      <c r="B80" s="7" t="s">
        <v>36</v>
      </c>
      <c r="C80" s="8">
        <v>5139</v>
      </c>
      <c r="D80" s="8">
        <v>221.25</v>
      </c>
      <c r="E80" s="8">
        <v>501.23</v>
      </c>
      <c r="F80" s="8">
        <v>0</v>
      </c>
      <c r="G80" s="8">
        <f t="shared" si="8"/>
        <v>4637.77</v>
      </c>
      <c r="H80" s="8">
        <f>(E80+F80)/C80*100</f>
        <v>9.75345397937342</v>
      </c>
      <c r="I80" s="1"/>
    </row>
    <row r="81" spans="1:9" ht="9.75" customHeight="1">
      <c r="A81" s="6" t="s">
        <v>37</v>
      </c>
      <c r="B81" s="7" t="s">
        <v>38</v>
      </c>
      <c r="C81" s="8">
        <v>226583</v>
      </c>
      <c r="D81" s="8">
        <v>21539.3</v>
      </c>
      <c r="E81" s="8">
        <v>76090.44</v>
      </c>
      <c r="F81" s="8">
        <v>11602.74</v>
      </c>
      <c r="G81" s="8">
        <f t="shared" si="8"/>
        <v>138889.82</v>
      </c>
      <c r="H81" s="8">
        <f>(E81+F81)/C81*100</f>
        <v>38.70245340559531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8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63615</v>
      </c>
      <c r="D83" s="8">
        <v>57.88</v>
      </c>
      <c r="E83" s="8">
        <v>124.11</v>
      </c>
      <c r="F83" s="8">
        <v>7668.99</v>
      </c>
      <c r="G83" s="8">
        <f t="shared" si="8"/>
        <v>55821.9</v>
      </c>
      <c r="H83" s="8">
        <f>(E83+F83)/C83*100</f>
        <v>12.250412638528648</v>
      </c>
      <c r="I83" s="1"/>
    </row>
    <row r="84" spans="1:9" ht="9.75" customHeight="1">
      <c r="A84" s="6" t="s">
        <v>43</v>
      </c>
      <c r="B84" s="7" t="s">
        <v>44</v>
      </c>
      <c r="C84" s="8">
        <v>320</v>
      </c>
      <c r="D84" s="8">
        <v>342.43</v>
      </c>
      <c r="E84" s="8">
        <v>662.43</v>
      </c>
      <c r="F84" s="8">
        <v>0</v>
      </c>
      <c r="G84" s="8">
        <f t="shared" si="8"/>
        <v>-342.42999999999995</v>
      </c>
      <c r="H84" s="8">
        <f>(E84+F84)/C84*100</f>
        <v>207.00937499999998</v>
      </c>
      <c r="I84" s="1"/>
    </row>
    <row r="85" spans="1:9" ht="9.75" customHeight="1">
      <c r="A85" s="9" t="s">
        <v>45</v>
      </c>
      <c r="B85" s="9"/>
      <c r="C85" s="8">
        <f>+SUM(C78:C84)</f>
        <v>798298.2</v>
      </c>
      <c r="D85" s="8">
        <f>+SUM(D78:D84)</f>
        <v>57991.149999999994</v>
      </c>
      <c r="E85" s="8">
        <f>+SUM(E78:E84)</f>
        <v>149088.12999999998</v>
      </c>
      <c r="F85" s="8">
        <f>+SUM(F78:F84)</f>
        <v>19271.73</v>
      </c>
      <c r="G85" s="8">
        <f t="shared" si="8"/>
        <v>629938.34</v>
      </c>
      <c r="H85" s="8">
        <f>(E85+F85)/C85*100</f>
        <v>21.08984587463682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21150848.709999997</v>
      </c>
      <c r="D87" s="8">
        <f>+D24+D33+D42+D51+D64+D73+D76+D85</f>
        <v>1550162.1199999999</v>
      </c>
      <c r="E87" s="8">
        <f>+E24+E33+E42+E51+E64+E73+E76+E85</f>
        <v>3098447.7600000002</v>
      </c>
      <c r="F87" s="8">
        <f>+F24+F33+F42+F51+F64+F73+F76+F85</f>
        <v>659836.8200000001</v>
      </c>
      <c r="G87" s="8">
        <f>C87-E87-F87</f>
        <v>17392564.129999995</v>
      </c>
      <c r="H87" s="8">
        <f>(E87+F87)/C87*100</f>
        <v>17.76895400997836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969258.5</v>
      </c>
      <c r="D90" s="8">
        <v>70453.72</v>
      </c>
      <c r="E90" s="8">
        <v>168764.43</v>
      </c>
      <c r="F90" s="8">
        <v>0</v>
      </c>
      <c r="G90" s="8">
        <f>C90-E90-F90</f>
        <v>800494.0700000001</v>
      </c>
      <c r="H90" s="8">
        <f>(E90+F90)/C90*100</f>
        <v>17.411704927013794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22120107.209999997</v>
      </c>
      <c r="D93" s="8">
        <f>+D87+D90+D91</f>
        <v>1620615.8399999999</v>
      </c>
      <c r="E93" s="8">
        <f>+E87+E90+E91</f>
        <v>3267212.1900000004</v>
      </c>
      <c r="F93" s="8">
        <f>+F87+F90+F91</f>
        <v>659836.8200000001</v>
      </c>
      <c r="G93" s="8">
        <f>C93-E93-F93</f>
        <v>18193058.199999996</v>
      </c>
      <c r="H93" s="8">
        <f>(E93+F93)/C93*100</f>
        <v>17.753300075438474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328768.6300000027</v>
      </c>
      <c r="D96" s="8">
        <f>+D14-D93</f>
        <v>-35750.64999999991</v>
      </c>
      <c r="E96" s="8">
        <f>+E14-E93</f>
        <v>-302293.0700000003</v>
      </c>
      <c r="F96" s="8">
        <f>+F14-F93</f>
        <v>-659836.8200000001</v>
      </c>
      <c r="G96" s="8">
        <f>C96-E96-F96</f>
        <v>1290898.520000003</v>
      </c>
      <c r="H96" s="8">
        <f>(E96+F96)/C96*100</f>
        <v>-292.6465003671404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4395254.99</v>
      </c>
      <c r="D98" s="11">
        <v>0</v>
      </c>
      <c r="E98" s="8">
        <v>5460741.9</v>
      </c>
      <c r="F98" s="11">
        <v>0</v>
      </c>
      <c r="G98" s="11">
        <f>C98-E98-F98</f>
        <v>-1065486.9100000001</v>
      </c>
      <c r="H98" s="11">
        <f>(E98+F98)/C98*100</f>
        <v>124.24175417408489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4724023.620000003</v>
      </c>
      <c r="D100" s="11">
        <f>+D98+D96</f>
        <v>-35750.64999999991</v>
      </c>
      <c r="E100" s="8">
        <f>+E98+E96</f>
        <v>5158448.83</v>
      </c>
      <c r="F100" s="11">
        <f>+F98+F96</f>
        <v>-659836.8200000001</v>
      </c>
      <c r="G100" s="11">
        <f>C100-E100-F100</f>
        <v>225411.6100000029</v>
      </c>
      <c r="H100" s="11">
        <f>(E100+F100)/C100*100</f>
        <v>95.22839790542785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" right="0" top="0.8" bottom="0" header="0.2" footer="0.5"/>
  <pageSetup fitToHeight="0" fitToWidth="1" orientation="landscape" scale="70" r:id="rId1"/>
  <headerFooter>
    <oddHeader>&amp;COpp City Board of Education
BUDGET COMPARISON SUMMARY REPORT BY FUND
Fund 00 THRU  32
NOVEMBER, 2022&amp;RPage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2021-12-13T22:05:42Z</cp:lastPrinted>
  <dcterms:created xsi:type="dcterms:W3CDTF">2021-12-13T22:04:02Z</dcterms:created>
  <dcterms:modified xsi:type="dcterms:W3CDTF">2021-12-13T22:06:44Z</dcterms:modified>
  <cp:category/>
  <cp:version/>
  <cp:contentType/>
  <cp:contentStatus/>
</cp:coreProperties>
</file>