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8115" activeTab="0"/>
  </bookViews>
  <sheets>
    <sheet name="Sheet 1" sheetId="1" r:id="rId1"/>
  </sheets>
  <definedNames>
    <definedName name="_xlnm.Print_Area" localSheetId="0">'Sheet 1'!$A$1:$H$101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<sst xmlns="http://schemas.openxmlformats.org/spreadsheetml/2006/main" count="187" uniqueCount="78">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</sst>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9">
      <selection activeCell="H101" sqref="A1:H101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12906221.31</v>
      </c>
      <c r="D5" s="8">
        <v>995035.95</v>
      </c>
      <c r="E5" s="8">
        <v>12156098.69</v>
      </c>
      <c r="F5" s="8">
        <v>0</v>
      </c>
      <c r="G5" s="8">
        <f>C5-E5-F5</f>
        <v>750122.620000001</v>
      </c>
      <c r="H5" s="8">
        <f>(E5+F5)/C5*100</f>
        <v>94.18789898311452</v>
      </c>
      <c r="I5" s="1"/>
    </row>
    <row r="6" spans="1:9" ht="9.75" customHeight="1">
      <c r="A6" s="6" t="s">
        <v>14</v>
      </c>
      <c r="B6" s="7" t="s">
        <v>15</v>
      </c>
      <c r="C6" s="8">
        <v>5676380.11</v>
      </c>
      <c r="D6" s="8">
        <v>329602.1</v>
      </c>
      <c r="E6" s="8">
        <v>4396659.15</v>
      </c>
      <c r="F6" s="8">
        <v>0</v>
      </c>
      <c r="G6" s="8">
        <f>C6-E6-F6</f>
        <v>1279720.96</v>
      </c>
      <c r="H6" s="8">
        <f>(E6+F6)/C6*100</f>
        <v>77.45533358934978</v>
      </c>
      <c r="I6" s="1"/>
    </row>
    <row r="7" spans="1:9" ht="9.75" customHeight="1">
      <c r="A7" s="6" t="s">
        <v>16</v>
      </c>
      <c r="B7" s="7" t="s">
        <v>17</v>
      </c>
      <c r="C7" s="8">
        <v>3369635</v>
      </c>
      <c r="D7" s="8">
        <v>259513.82</v>
      </c>
      <c r="E7" s="8">
        <v>3730747.43</v>
      </c>
      <c r="F7" s="8">
        <v>0</v>
      </c>
      <c r="G7" s="8">
        <f>C7-E7-F7</f>
        <v>-361112.43000000017</v>
      </c>
      <c r="H7" s="8">
        <f>(E7+F7)/C7*100</f>
        <v>110.71666308071943</v>
      </c>
      <c r="I7" s="1"/>
    </row>
    <row r="8" spans="1:9" ht="9.75" customHeight="1">
      <c r="A8" s="6" t="s">
        <v>18</v>
      </c>
      <c r="B8" s="7" t="s">
        <v>19</v>
      </c>
      <c r="C8" s="8">
        <v>689543</v>
      </c>
      <c r="D8" s="8">
        <v>191064.73</v>
      </c>
      <c r="E8" s="8">
        <v>1032697.22</v>
      </c>
      <c r="F8" s="8">
        <v>0</v>
      </c>
      <c r="G8" s="8">
        <f>C8-E8-F8</f>
        <v>-343154.22</v>
      </c>
      <c r="H8" s="8">
        <f>(E8+F8)/C8*100</f>
        <v>149.76545625145928</v>
      </c>
      <c r="I8" s="1"/>
    </row>
    <row r="9" spans="1:9" ht="9.75" customHeight="1">
      <c r="A9" s="6" t="s">
        <v>20</v>
      </c>
      <c r="B9" s="7" t="s">
        <v>21</v>
      </c>
      <c r="C9" s="8">
        <v>92500</v>
      </c>
      <c r="D9" s="8">
        <v>8208</v>
      </c>
      <c r="E9" s="8">
        <v>113086.37</v>
      </c>
      <c r="F9" s="8">
        <v>0</v>
      </c>
      <c r="G9" s="8">
        <f>C9-E9-F9</f>
        <v>-20586.369999999995</v>
      </c>
      <c r="H9" s="8">
        <f>(E9+F9)/C9*100</f>
        <v>122.25553513513515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852683.5</v>
      </c>
      <c r="D12" s="8">
        <v>119491.94</v>
      </c>
      <c r="E12" s="8">
        <v>914099.76</v>
      </c>
      <c r="F12" s="8">
        <v>0</v>
      </c>
      <c r="G12" s="8">
        <f>C12-E12-F12</f>
        <v>-61416.26000000001</v>
      </c>
      <c r="H12" s="8">
        <f>(E12+F12)/C12*100</f>
        <v>107.20270299589471</v>
      </c>
      <c r="I12" s="1"/>
    </row>
    <row r="13" spans="1:9" ht="9.75" customHeight="1">
      <c r="A13" s="6" t="s">
        <v>25</v>
      </c>
      <c r="B13" s="7" t="s">
        <v>26</v>
      </c>
      <c r="C13" s="8">
        <v>281775.24</v>
      </c>
      <c r="D13" s="8">
        <v>192825.5</v>
      </c>
      <c r="E13" s="8">
        <v>265174.84</v>
      </c>
      <c r="F13" s="8">
        <v>0</v>
      </c>
      <c r="G13" s="8">
        <f>C13-E13-F13</f>
        <v>16600.399999999965</v>
      </c>
      <c r="H13" s="8">
        <f>(E13+F13)/C13*100</f>
        <v>94.10863779230569</v>
      </c>
      <c r="I13" s="1"/>
    </row>
    <row r="14" spans="1:9" ht="9.75" customHeight="1">
      <c r="A14" s="9" t="s">
        <v>27</v>
      </c>
      <c r="B14" s="9"/>
      <c r="C14" s="8">
        <f>+SUM(C5:C13)</f>
        <v>23868738.16</v>
      </c>
      <c r="D14" s="8">
        <f>+SUM(D5:D13)</f>
        <v>2095742.0399999998</v>
      </c>
      <c r="E14" s="8">
        <f>+SUM(E5:E13)</f>
        <v>22608563.46</v>
      </c>
      <c r="F14" s="8">
        <f>+SUM(F5:F13)</f>
        <v>0</v>
      </c>
      <c r="G14" s="8">
        <f>C14-E14-F14</f>
        <v>1260174.6999999993</v>
      </c>
      <c r="H14" s="8">
        <f>(E14+F14)/C14*100</f>
        <v>94.7203966478972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6308889</v>
      </c>
      <c r="D17" s="8">
        <v>512112.71</v>
      </c>
      <c r="E17" s="8">
        <v>6195958.92</v>
      </c>
      <c r="F17" s="8">
        <v>0</v>
      </c>
      <c r="G17" s="8">
        <f aca="true" t="shared" si="0" ref="G17:G24">C17-E17-F17</f>
        <v>112930.08000000007</v>
      </c>
      <c r="H17" s="8">
        <f aca="true" t="shared" si="1" ref="H17:H22">(E17+F17)/C17*100</f>
        <v>98.2099846740052</v>
      </c>
      <c r="I17" s="1"/>
    </row>
    <row r="18" spans="1:9" ht="9.75" customHeight="1">
      <c r="A18" s="6" t="s">
        <v>33</v>
      </c>
      <c r="B18" s="7" t="s">
        <v>34</v>
      </c>
      <c r="C18" s="8">
        <v>2165365.33</v>
      </c>
      <c r="D18" s="8">
        <v>170555.41</v>
      </c>
      <c r="E18" s="8">
        <v>2130423.73</v>
      </c>
      <c r="F18" s="8">
        <v>0</v>
      </c>
      <c r="G18" s="8">
        <f t="shared" si="0"/>
        <v>34941.60000000009</v>
      </c>
      <c r="H18" s="8">
        <f t="shared" si="1"/>
        <v>98.38634157867486</v>
      </c>
      <c r="I18" s="1"/>
    </row>
    <row r="19" spans="1:9" ht="9.75" customHeight="1">
      <c r="A19" s="6" t="s">
        <v>35</v>
      </c>
      <c r="B19" s="7" t="s">
        <v>36</v>
      </c>
      <c r="C19" s="8">
        <v>281644</v>
      </c>
      <c r="D19" s="8">
        <v>6890.37</v>
      </c>
      <c r="E19" s="8">
        <v>192897.9</v>
      </c>
      <c r="F19" s="8">
        <v>9254</v>
      </c>
      <c r="G19" s="8">
        <f t="shared" si="0"/>
        <v>79492.1</v>
      </c>
      <c r="H19" s="8">
        <f t="shared" si="1"/>
        <v>71.77568135660621</v>
      </c>
      <c r="I19" s="1"/>
    </row>
    <row r="20" spans="1:9" ht="9.75" customHeight="1">
      <c r="A20" s="6" t="s">
        <v>37</v>
      </c>
      <c r="B20" s="7" t="s">
        <v>38</v>
      </c>
      <c r="C20" s="8">
        <v>673297.75</v>
      </c>
      <c r="D20" s="8">
        <v>70223.52</v>
      </c>
      <c r="E20" s="8">
        <v>549488.82</v>
      </c>
      <c r="F20" s="8">
        <v>56475.66</v>
      </c>
      <c r="G20" s="8">
        <f t="shared" si="0"/>
        <v>67333.27000000005</v>
      </c>
      <c r="H20" s="8">
        <f t="shared" si="1"/>
        <v>89.99948091316212</v>
      </c>
      <c r="I20" s="1"/>
    </row>
    <row r="21" spans="1:9" ht="9.75" customHeight="1">
      <c r="A21" s="6" t="s">
        <v>39</v>
      </c>
      <c r="B21" s="7" t="s">
        <v>40</v>
      </c>
      <c r="C21" s="8">
        <v>7000</v>
      </c>
      <c r="D21" s="8">
        <v>0</v>
      </c>
      <c r="E21" s="8">
        <v>7219</v>
      </c>
      <c r="F21" s="8">
        <v>0</v>
      </c>
      <c r="G21" s="8">
        <f t="shared" si="0"/>
        <v>-219</v>
      </c>
      <c r="H21" s="8">
        <f t="shared" si="1"/>
        <v>103.12857142857143</v>
      </c>
      <c r="I21" s="1"/>
    </row>
    <row r="22" spans="1:9" ht="9.75" customHeight="1">
      <c r="A22" s="6" t="s">
        <v>41</v>
      </c>
      <c r="B22" s="7" t="s">
        <v>42</v>
      </c>
      <c r="C22" s="8">
        <v>65593</v>
      </c>
      <c r="D22" s="8">
        <v>4158.57</v>
      </c>
      <c r="E22" s="8">
        <v>56058.96</v>
      </c>
      <c r="F22" s="8">
        <v>0</v>
      </c>
      <c r="G22" s="8">
        <f t="shared" si="0"/>
        <v>9534.04</v>
      </c>
      <c r="H22" s="8">
        <f t="shared" si="1"/>
        <v>85.46485143231747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9501789.08</v>
      </c>
      <c r="D24" s="8">
        <f>+SUM(D17:D23)</f>
        <v>763940.58</v>
      </c>
      <c r="E24" s="8">
        <f>+SUM(E17:E23)</f>
        <v>9132047.330000002</v>
      </c>
      <c r="F24" s="8">
        <f>+SUM(F17:F23)</f>
        <v>65729.66</v>
      </c>
      <c r="G24" s="8">
        <f t="shared" si="0"/>
        <v>304012.0899999981</v>
      </c>
      <c r="H24" s="8">
        <f>(E24+F24)/C24*100</f>
        <v>96.80047528480817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1458018</v>
      </c>
      <c r="D26" s="8">
        <v>115140.26</v>
      </c>
      <c r="E26" s="8">
        <v>1457470.48</v>
      </c>
      <c r="F26" s="8">
        <v>0</v>
      </c>
      <c r="G26" s="8">
        <f aca="true" t="shared" si="2" ref="G26:G33">C26-E26-F26</f>
        <v>547.5200000000186</v>
      </c>
      <c r="H26" s="8">
        <f aca="true" t="shared" si="3" ref="H26:H31">(E26+F26)/C26*100</f>
        <v>99.96244765153791</v>
      </c>
      <c r="I26" s="1"/>
    </row>
    <row r="27" spans="1:9" ht="9.75" customHeight="1">
      <c r="A27" s="6" t="s">
        <v>49</v>
      </c>
      <c r="B27" s="7" t="s">
        <v>34</v>
      </c>
      <c r="C27" s="8">
        <v>558845.56</v>
      </c>
      <c r="D27" s="8">
        <v>40249.72</v>
      </c>
      <c r="E27" s="8">
        <v>569933.21</v>
      </c>
      <c r="F27" s="8">
        <v>0</v>
      </c>
      <c r="G27" s="8">
        <f t="shared" si="2"/>
        <v>-11087.649999999907</v>
      </c>
      <c r="H27" s="8">
        <f t="shared" si="3"/>
        <v>101.9840275728414</v>
      </c>
      <c r="I27" s="1"/>
    </row>
    <row r="28" spans="1:9" ht="9.75" customHeight="1">
      <c r="A28" s="6" t="s">
        <v>50</v>
      </c>
      <c r="B28" s="7" t="s">
        <v>36</v>
      </c>
      <c r="C28" s="8">
        <v>300757.63</v>
      </c>
      <c r="D28" s="8">
        <v>33890.94</v>
      </c>
      <c r="E28" s="8">
        <v>299689.19</v>
      </c>
      <c r="F28" s="8">
        <v>0</v>
      </c>
      <c r="G28" s="8">
        <f t="shared" si="2"/>
        <v>1068.4400000000023</v>
      </c>
      <c r="H28" s="8">
        <f t="shared" si="3"/>
        <v>99.64475049228177</v>
      </c>
      <c r="I28" s="1"/>
    </row>
    <row r="29" spans="1:9" ht="9.75" customHeight="1">
      <c r="A29" s="6" t="s">
        <v>51</v>
      </c>
      <c r="B29" s="7" t="s">
        <v>38</v>
      </c>
      <c r="C29" s="8">
        <v>219309.45</v>
      </c>
      <c r="D29" s="8">
        <v>66491.05</v>
      </c>
      <c r="E29" s="8">
        <v>362495.86</v>
      </c>
      <c r="F29" s="8">
        <v>8790.82</v>
      </c>
      <c r="G29" s="8">
        <f t="shared" si="2"/>
        <v>-151977.22999999998</v>
      </c>
      <c r="H29" s="8">
        <f t="shared" si="3"/>
        <v>169.29807630268553</v>
      </c>
      <c r="I29" s="1"/>
    </row>
    <row r="30" spans="1:9" ht="9.75" customHeight="1">
      <c r="A30" s="6" t="s">
        <v>52</v>
      </c>
      <c r="B30" s="7" t="s">
        <v>40</v>
      </c>
      <c r="C30" s="8">
        <v>35180</v>
      </c>
      <c r="D30" s="8">
        <v>0</v>
      </c>
      <c r="E30" s="8">
        <v>35180</v>
      </c>
      <c r="F30" s="8">
        <v>7527.52</v>
      </c>
      <c r="G30" s="8">
        <f t="shared" si="2"/>
        <v>-7527.52</v>
      </c>
      <c r="H30" s="8">
        <f t="shared" si="3"/>
        <v>121.39715747583854</v>
      </c>
      <c r="I30" s="1"/>
    </row>
    <row r="31" spans="1:9" ht="9.75" customHeight="1">
      <c r="A31" s="6" t="s">
        <v>53</v>
      </c>
      <c r="B31" s="7" t="s">
        <v>42</v>
      </c>
      <c r="C31" s="8">
        <v>79330</v>
      </c>
      <c r="D31" s="8">
        <v>3978.5</v>
      </c>
      <c r="E31" s="8">
        <v>96485.5</v>
      </c>
      <c r="F31" s="8">
        <v>0</v>
      </c>
      <c r="G31" s="8">
        <f t="shared" si="2"/>
        <v>-17155.5</v>
      </c>
      <c r="H31" s="8">
        <f t="shared" si="3"/>
        <v>121.62548846590194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100</v>
      </c>
      <c r="E32" s="8">
        <v>100</v>
      </c>
      <c r="F32" s="8">
        <v>0</v>
      </c>
      <c r="G32" s="8">
        <f t="shared" si="2"/>
        <v>-100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2651440.64</v>
      </c>
      <c r="D33" s="8">
        <f>+SUM(D26:D32)</f>
        <v>259850.46999999997</v>
      </c>
      <c r="E33" s="8">
        <f>+SUM(E26:E32)</f>
        <v>2821354.2399999998</v>
      </c>
      <c r="F33" s="8">
        <f>+SUM(F26:F32)</f>
        <v>16318.34</v>
      </c>
      <c r="G33" s="8">
        <f t="shared" si="2"/>
        <v>-186231.93999999962</v>
      </c>
      <c r="H33" s="8">
        <f>(E33+F33)/C33*100</f>
        <v>107.02380197355652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427283</v>
      </c>
      <c r="D35" s="8">
        <v>38178.97</v>
      </c>
      <c r="E35" s="8">
        <v>410930.42</v>
      </c>
      <c r="F35" s="8">
        <v>0</v>
      </c>
      <c r="G35" s="8">
        <f aca="true" t="shared" si="4" ref="G35:G42">C35-E35-F35</f>
        <v>16352.580000000016</v>
      </c>
      <c r="H35" s="8">
        <f aca="true" t="shared" si="5" ref="H35:H40">(E35+F35)/C35*100</f>
        <v>96.17289243896901</v>
      </c>
      <c r="I35" s="1"/>
    </row>
    <row r="36" spans="1:9" ht="9.75" customHeight="1">
      <c r="A36" s="6" t="s">
        <v>33</v>
      </c>
      <c r="B36" s="7" t="s">
        <v>34</v>
      </c>
      <c r="C36" s="8">
        <v>196076.8</v>
      </c>
      <c r="D36" s="8">
        <v>15097.38</v>
      </c>
      <c r="E36" s="8">
        <v>176729.4</v>
      </c>
      <c r="F36" s="8">
        <v>0</v>
      </c>
      <c r="G36" s="8">
        <f t="shared" si="4"/>
        <v>19347.399999999994</v>
      </c>
      <c r="H36" s="8">
        <f t="shared" si="5"/>
        <v>90.13274390442929</v>
      </c>
      <c r="I36" s="1"/>
    </row>
    <row r="37" spans="1:9" ht="9.75" customHeight="1">
      <c r="A37" s="6" t="s">
        <v>35</v>
      </c>
      <c r="B37" s="7" t="s">
        <v>36</v>
      </c>
      <c r="C37" s="8">
        <v>629263</v>
      </c>
      <c r="D37" s="8">
        <v>92720.65</v>
      </c>
      <c r="E37" s="8">
        <v>633768.2</v>
      </c>
      <c r="F37" s="8">
        <v>1300</v>
      </c>
      <c r="G37" s="8">
        <f t="shared" si="4"/>
        <v>-5805.199999999953</v>
      </c>
      <c r="H37" s="8">
        <f t="shared" si="5"/>
        <v>100.92253954228994</v>
      </c>
      <c r="I37" s="1"/>
    </row>
    <row r="38" spans="1:9" ht="9.75" customHeight="1">
      <c r="A38" s="6" t="s">
        <v>37</v>
      </c>
      <c r="B38" s="7" t="s">
        <v>38</v>
      </c>
      <c r="C38" s="8">
        <v>155500</v>
      </c>
      <c r="D38" s="8">
        <v>54767.21</v>
      </c>
      <c r="E38" s="8">
        <v>177548.45</v>
      </c>
      <c r="F38" s="8">
        <v>3511.25</v>
      </c>
      <c r="G38" s="8">
        <f t="shared" si="4"/>
        <v>-25559.70000000001</v>
      </c>
      <c r="H38" s="8">
        <f t="shared" si="5"/>
        <v>116.43710610932476</v>
      </c>
      <c r="I38" s="1"/>
    </row>
    <row r="39" spans="1:9" ht="9.75" customHeight="1">
      <c r="A39" s="6" t="s">
        <v>39</v>
      </c>
      <c r="B39" s="7" t="s">
        <v>40</v>
      </c>
      <c r="C39" s="8">
        <v>24300</v>
      </c>
      <c r="D39" s="8">
        <v>60458.22</v>
      </c>
      <c r="E39" s="8">
        <v>91573.22</v>
      </c>
      <c r="F39" s="8">
        <v>0</v>
      </c>
      <c r="G39" s="8">
        <f t="shared" si="4"/>
        <v>-67273.22</v>
      </c>
      <c r="H39" s="8">
        <f t="shared" si="5"/>
        <v>376.8445267489712</v>
      </c>
      <c r="I39" s="1"/>
    </row>
    <row r="40" spans="1:9" ht="9.75" customHeight="1">
      <c r="A40" s="6" t="s">
        <v>41</v>
      </c>
      <c r="B40" s="7" t="s">
        <v>42</v>
      </c>
      <c r="C40" s="8">
        <v>332085</v>
      </c>
      <c r="D40" s="8">
        <v>5442.19</v>
      </c>
      <c r="E40" s="8">
        <v>159240.61</v>
      </c>
      <c r="F40" s="8">
        <v>61790</v>
      </c>
      <c r="G40" s="8">
        <f t="shared" si="4"/>
        <v>111054.39000000001</v>
      </c>
      <c r="H40" s="8">
        <f t="shared" si="5"/>
        <v>66.5584443741813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4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1764507.8</v>
      </c>
      <c r="D42" s="8">
        <f>+SUM(D35:D41)</f>
        <v>266664.62</v>
      </c>
      <c r="E42" s="8">
        <f>+SUM(E35:E41)</f>
        <v>1649790.2999999998</v>
      </c>
      <c r="F42" s="8">
        <f>+SUM(F35:F41)</f>
        <v>66601.25</v>
      </c>
      <c r="G42" s="8">
        <f t="shared" si="4"/>
        <v>48116.25000000023</v>
      </c>
      <c r="H42" s="8">
        <f>(E42+F42)/C42*100</f>
        <v>97.27310641528474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656302</v>
      </c>
      <c r="D44" s="8">
        <v>59705.71</v>
      </c>
      <c r="E44" s="8">
        <v>665972.16</v>
      </c>
      <c r="F44" s="8">
        <v>0</v>
      </c>
      <c r="G44" s="8">
        <f aca="true" t="shared" si="6" ref="G44:G51">C44-E44-F44</f>
        <v>-9670.160000000033</v>
      </c>
      <c r="H44" s="8">
        <f aca="true" t="shared" si="7" ref="H44:H51">(E44+F44)/C44*100</f>
        <v>101.47343143857555</v>
      </c>
      <c r="I44" s="1"/>
    </row>
    <row r="45" spans="1:9" ht="9.75" customHeight="1">
      <c r="A45" s="6" t="s">
        <v>33</v>
      </c>
      <c r="B45" s="7" t="s">
        <v>34</v>
      </c>
      <c r="C45" s="8">
        <v>366362</v>
      </c>
      <c r="D45" s="8">
        <v>31200.32</v>
      </c>
      <c r="E45" s="8">
        <v>369051.09</v>
      </c>
      <c r="F45" s="8">
        <v>0</v>
      </c>
      <c r="G45" s="8">
        <f t="shared" si="6"/>
        <v>-2689.0900000000256</v>
      </c>
      <c r="H45" s="8">
        <f t="shared" si="7"/>
        <v>100.73399806748517</v>
      </c>
      <c r="I45" s="1"/>
    </row>
    <row r="46" spans="1:9" ht="9.75" customHeight="1">
      <c r="A46" s="6" t="s">
        <v>35</v>
      </c>
      <c r="B46" s="7" t="s">
        <v>36</v>
      </c>
      <c r="C46" s="8">
        <v>101240</v>
      </c>
      <c r="D46" s="8">
        <v>25957.1</v>
      </c>
      <c r="E46" s="8">
        <v>111625.16</v>
      </c>
      <c r="F46" s="8">
        <v>0</v>
      </c>
      <c r="G46" s="8">
        <f t="shared" si="6"/>
        <v>-10385.160000000003</v>
      </c>
      <c r="H46" s="8">
        <f t="shared" si="7"/>
        <v>110.25796128012644</v>
      </c>
      <c r="I46" s="1"/>
    </row>
    <row r="47" spans="1:9" ht="9.75" customHeight="1">
      <c r="A47" s="6" t="s">
        <v>37</v>
      </c>
      <c r="B47" s="7" t="s">
        <v>38</v>
      </c>
      <c r="C47" s="8">
        <v>722443</v>
      </c>
      <c r="D47" s="8">
        <v>79029.52</v>
      </c>
      <c r="E47" s="8">
        <v>806136.13</v>
      </c>
      <c r="F47" s="8">
        <v>0</v>
      </c>
      <c r="G47" s="8">
        <f t="shared" si="6"/>
        <v>-83693.13</v>
      </c>
      <c r="H47" s="8">
        <f t="shared" si="7"/>
        <v>111.58473817311538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11986</v>
      </c>
      <c r="E48" s="8">
        <v>11986</v>
      </c>
      <c r="F48" s="8">
        <v>0</v>
      </c>
      <c r="G48" s="8">
        <f t="shared" si="6"/>
        <v>18014</v>
      </c>
      <c r="H48" s="8">
        <f t="shared" si="7"/>
        <v>39.95333333333333</v>
      </c>
      <c r="I48" s="1"/>
    </row>
    <row r="49" spans="1:9" ht="9.75" customHeight="1">
      <c r="A49" s="6" t="s">
        <v>41</v>
      </c>
      <c r="B49" s="7" t="s">
        <v>42</v>
      </c>
      <c r="C49" s="8">
        <v>800</v>
      </c>
      <c r="D49" s="8">
        <v>0</v>
      </c>
      <c r="E49" s="8">
        <v>100</v>
      </c>
      <c r="F49" s="8">
        <v>0</v>
      </c>
      <c r="G49" s="8">
        <f t="shared" si="6"/>
        <v>700</v>
      </c>
      <c r="H49" s="8">
        <f t="shared" si="7"/>
        <v>12.5</v>
      </c>
      <c r="I49" s="1"/>
    </row>
    <row r="50" spans="1:9" ht="9.75" customHeight="1">
      <c r="A50" s="6" t="s">
        <v>43</v>
      </c>
      <c r="B50" s="7" t="s">
        <v>44</v>
      </c>
      <c r="C50" s="8">
        <v>76211</v>
      </c>
      <c r="D50" s="8">
        <v>6525.5</v>
      </c>
      <c r="E50" s="8">
        <v>72354.49</v>
      </c>
      <c r="F50" s="8">
        <v>0</v>
      </c>
      <c r="G50" s="8">
        <f t="shared" si="6"/>
        <v>3856.5099999999948</v>
      </c>
      <c r="H50" s="8">
        <f t="shared" si="7"/>
        <v>94.93969374499744</v>
      </c>
      <c r="I50" s="1"/>
    </row>
    <row r="51" spans="1:9" ht="9.75" customHeight="1">
      <c r="A51" s="9" t="s">
        <v>45</v>
      </c>
      <c r="B51" s="9"/>
      <c r="C51" s="8">
        <f>+SUM(C44:C50)</f>
        <v>1953358</v>
      </c>
      <c r="D51" s="8">
        <f>+SUM(D44:D50)</f>
        <v>214404.15000000002</v>
      </c>
      <c r="E51" s="8">
        <f>+SUM(E44:E50)</f>
        <v>2037225.03</v>
      </c>
      <c r="F51" s="8">
        <f>+SUM(F44:F50)</f>
        <v>0</v>
      </c>
      <c r="G51" s="8">
        <f t="shared" si="6"/>
        <v>-83867.03000000003</v>
      </c>
      <c r="H51" s="8">
        <f t="shared" si="7"/>
        <v>104.29347974104081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629109</v>
      </c>
      <c r="D57" s="8">
        <v>53862.92</v>
      </c>
      <c r="E57" s="8">
        <v>633572.23</v>
      </c>
      <c r="F57" s="8">
        <v>0</v>
      </c>
      <c r="G57" s="8">
        <f aca="true" t="shared" si="8" ref="G57:G64">C57-E57-F57</f>
        <v>-4463.229999999981</v>
      </c>
      <c r="H57" s="8">
        <f aca="true" t="shared" si="9" ref="H57:H64">(E57+F57)/C57*100</f>
        <v>100.70945257499098</v>
      </c>
      <c r="I57" s="1"/>
    </row>
    <row r="58" spans="1:9" ht="9.75" customHeight="1">
      <c r="A58" s="6" t="s">
        <v>33</v>
      </c>
      <c r="B58" s="7" t="s">
        <v>34</v>
      </c>
      <c r="C58" s="8">
        <v>187790</v>
      </c>
      <c r="D58" s="8">
        <v>15999.53</v>
      </c>
      <c r="E58" s="8">
        <v>189346.34</v>
      </c>
      <c r="F58" s="8">
        <v>0</v>
      </c>
      <c r="G58" s="8">
        <f t="shared" si="8"/>
        <v>-1556.3399999999965</v>
      </c>
      <c r="H58" s="8">
        <f t="shared" si="9"/>
        <v>100.82876617498269</v>
      </c>
      <c r="I58" s="1"/>
    </row>
    <row r="59" spans="1:9" ht="9.75" customHeight="1">
      <c r="A59" s="6" t="s">
        <v>35</v>
      </c>
      <c r="B59" s="7" t="s">
        <v>36</v>
      </c>
      <c r="C59" s="8">
        <v>122589.75</v>
      </c>
      <c r="D59" s="8">
        <v>4128.82</v>
      </c>
      <c r="E59" s="8">
        <v>114955.5</v>
      </c>
      <c r="F59" s="8">
        <v>6315</v>
      </c>
      <c r="G59" s="8">
        <f t="shared" si="8"/>
        <v>1319.25</v>
      </c>
      <c r="H59" s="8">
        <f t="shared" si="9"/>
        <v>98.9238496693239</v>
      </c>
      <c r="I59" s="1"/>
    </row>
    <row r="60" spans="1:9" ht="9.75" customHeight="1">
      <c r="A60" s="6" t="s">
        <v>37</v>
      </c>
      <c r="B60" s="7" t="s">
        <v>38</v>
      </c>
      <c r="C60" s="8">
        <v>45350</v>
      </c>
      <c r="D60" s="8">
        <v>3107.34</v>
      </c>
      <c r="E60" s="8">
        <v>53378.27</v>
      </c>
      <c r="F60" s="8">
        <v>666.79</v>
      </c>
      <c r="G60" s="8">
        <f t="shared" si="8"/>
        <v>-8695.059999999998</v>
      </c>
      <c r="H60" s="8">
        <f t="shared" si="9"/>
        <v>119.17323042998898</v>
      </c>
      <c r="I60" s="1"/>
    </row>
    <row r="61" spans="1:9" ht="9.75" customHeight="1">
      <c r="A61" s="6" t="s">
        <v>39</v>
      </c>
      <c r="B61" s="7" t="s">
        <v>40</v>
      </c>
      <c r="C61" s="8">
        <v>25000</v>
      </c>
      <c r="D61" s="8">
        <v>0</v>
      </c>
      <c r="E61" s="8">
        <v>31978.64</v>
      </c>
      <c r="F61" s="8">
        <v>22381.02</v>
      </c>
      <c r="G61" s="8">
        <f t="shared" si="8"/>
        <v>-29359.66</v>
      </c>
      <c r="H61" s="8">
        <f t="shared" si="9"/>
        <v>217.43864</v>
      </c>
      <c r="I61" s="1"/>
    </row>
    <row r="62" spans="1:9" ht="9.75" customHeight="1">
      <c r="A62" s="6" t="s">
        <v>41</v>
      </c>
      <c r="B62" s="7" t="s">
        <v>42</v>
      </c>
      <c r="C62" s="8">
        <v>37289.29</v>
      </c>
      <c r="D62" s="8">
        <v>5986.07</v>
      </c>
      <c r="E62" s="8">
        <v>30869.33</v>
      </c>
      <c r="F62" s="8">
        <v>0</v>
      </c>
      <c r="G62" s="8">
        <f t="shared" si="8"/>
        <v>6419.959999999999</v>
      </c>
      <c r="H62" s="8">
        <f t="shared" si="9"/>
        <v>82.7833675567435</v>
      </c>
      <c r="I62" s="1"/>
    </row>
    <row r="63" spans="1:9" ht="9.75" customHeight="1">
      <c r="A63" s="6" t="s">
        <v>43</v>
      </c>
      <c r="B63" s="7" t="s">
        <v>44</v>
      </c>
      <c r="C63" s="8">
        <v>194335</v>
      </c>
      <c r="D63" s="8">
        <v>186819.94</v>
      </c>
      <c r="E63" s="8">
        <v>187255.55</v>
      </c>
      <c r="F63" s="8">
        <v>0</v>
      </c>
      <c r="G63" s="8">
        <f t="shared" si="8"/>
        <v>7079.450000000012</v>
      </c>
      <c r="H63" s="8">
        <f t="shared" si="9"/>
        <v>96.35708956183908</v>
      </c>
      <c r="I63" s="1"/>
    </row>
    <row r="64" spans="1:9" ht="9.75" customHeight="1">
      <c r="A64" s="9" t="s">
        <v>45</v>
      </c>
      <c r="B64" s="9"/>
      <c r="C64" s="8">
        <f>+SUM(C57:C63)</f>
        <v>1241463.04</v>
      </c>
      <c r="D64" s="8">
        <f>+SUM(D57:D63)</f>
        <v>269904.62</v>
      </c>
      <c r="E64" s="8">
        <f>+SUM(E57:E63)</f>
        <v>1241355.86</v>
      </c>
      <c r="F64" s="8">
        <f>+SUM(F57:F63)</f>
        <v>29362.81</v>
      </c>
      <c r="G64" s="8">
        <f t="shared" si="8"/>
        <v>-29255.630000000067</v>
      </c>
      <c r="H64" s="8">
        <f t="shared" si="9"/>
        <v>102.35654458146415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10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10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240000</v>
      </c>
      <c r="D68" s="8">
        <v>0</v>
      </c>
      <c r="E68" s="8">
        <v>126483.08</v>
      </c>
      <c r="F68" s="8">
        <v>10412.03</v>
      </c>
      <c r="G68" s="8">
        <f t="shared" si="10"/>
        <v>103104.89</v>
      </c>
      <c r="H68" s="8">
        <f>(E68+F68)/C68*100</f>
        <v>57.03962916666667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10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3716204.1</v>
      </c>
      <c r="D70" s="8">
        <v>126879.22</v>
      </c>
      <c r="E70" s="8">
        <v>1629138.63</v>
      </c>
      <c r="F70" s="8">
        <v>14912.32</v>
      </c>
      <c r="G70" s="8">
        <f t="shared" si="10"/>
        <v>2072153.1500000001</v>
      </c>
      <c r="H70" s="8">
        <f>(E70+F70)/C70*100</f>
        <v>44.24006071141248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10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10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3956204.1</v>
      </c>
      <c r="D73" s="8">
        <f>+SUM(D66:D72)</f>
        <v>126879.22</v>
      </c>
      <c r="E73" s="8">
        <f>+SUM(E66:E72)</f>
        <v>1755621.71</v>
      </c>
      <c r="F73" s="8">
        <f>+SUM(F66:F72)</f>
        <v>25324.35</v>
      </c>
      <c r="G73" s="8">
        <f t="shared" si="10"/>
        <v>2175258.04</v>
      </c>
      <c r="H73" s="8">
        <f>(E73+F73)/C73*100</f>
        <v>45.01653643198034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817860.85</v>
      </c>
      <c r="D75" s="8">
        <v>133875.79</v>
      </c>
      <c r="E75" s="8">
        <v>817860.85</v>
      </c>
      <c r="F75" s="8">
        <v>0</v>
      </c>
      <c r="G75" s="8">
        <f>C75-E75-F75</f>
        <v>0</v>
      </c>
      <c r="H75" s="8">
        <f>(E75+F75)/C75*100</f>
        <v>100</v>
      </c>
      <c r="I75" s="1"/>
    </row>
    <row r="76" spans="1:9" ht="9.75" customHeight="1">
      <c r="A76" s="9" t="s">
        <v>45</v>
      </c>
      <c r="B76" s="9"/>
      <c r="C76" s="8">
        <f>+SUM(C74:C75)</f>
        <v>817860.85</v>
      </c>
      <c r="D76" s="8">
        <f>+SUM(D74:D75)</f>
        <v>133875.79</v>
      </c>
      <c r="E76" s="8">
        <f>+SUM(E74:E75)</f>
        <v>817860.85</v>
      </c>
      <c r="F76" s="8">
        <f>+SUM(F74:F75)</f>
        <v>0</v>
      </c>
      <c r="G76" s="8">
        <f>C76-E76-F76</f>
        <v>0</v>
      </c>
      <c r="H76" s="8">
        <f>(E76+F76)/C76*100</f>
        <v>100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476553</v>
      </c>
      <c r="D78" s="8">
        <v>35289.51</v>
      </c>
      <c r="E78" s="8">
        <v>443792.26</v>
      </c>
      <c r="F78" s="8">
        <v>0</v>
      </c>
      <c r="G78" s="8">
        <f aca="true" t="shared" si="11" ref="G78:G85">C78-E78-F78</f>
        <v>32760.73999999999</v>
      </c>
      <c r="H78" s="8">
        <f>(E78+F78)/C78*100</f>
        <v>93.12547817346655</v>
      </c>
      <c r="I78" s="1"/>
    </row>
    <row r="79" spans="1:9" ht="9.75" customHeight="1">
      <c r="A79" s="6" t="s">
        <v>33</v>
      </c>
      <c r="B79" s="7" t="s">
        <v>34</v>
      </c>
      <c r="C79" s="8">
        <v>159449.39</v>
      </c>
      <c r="D79" s="8">
        <v>12187.45</v>
      </c>
      <c r="E79" s="8">
        <v>153740.7</v>
      </c>
      <c r="F79" s="8">
        <v>0</v>
      </c>
      <c r="G79" s="8">
        <f t="shared" si="11"/>
        <v>5708.690000000002</v>
      </c>
      <c r="H79" s="8">
        <f>(E79+F79)/C79*100</f>
        <v>96.41974798398414</v>
      </c>
      <c r="I79" s="1"/>
    </row>
    <row r="80" spans="1:9" ht="9.75" customHeight="1">
      <c r="A80" s="6" t="s">
        <v>35</v>
      </c>
      <c r="B80" s="7" t="s">
        <v>36</v>
      </c>
      <c r="C80" s="8">
        <v>5475</v>
      </c>
      <c r="D80" s="8">
        <v>595.25</v>
      </c>
      <c r="E80" s="8">
        <v>2830.31</v>
      </c>
      <c r="F80" s="8">
        <v>0</v>
      </c>
      <c r="G80" s="8">
        <f t="shared" si="11"/>
        <v>2644.69</v>
      </c>
      <c r="H80" s="8">
        <f>(E80+F80)/C80*100</f>
        <v>51.6951598173516</v>
      </c>
      <c r="I80" s="1"/>
    </row>
    <row r="81" spans="1:9" ht="9.75" customHeight="1">
      <c r="A81" s="6" t="s">
        <v>37</v>
      </c>
      <c r="B81" s="7" t="s">
        <v>38</v>
      </c>
      <c r="C81" s="8">
        <v>259337</v>
      </c>
      <c r="D81" s="8">
        <v>55674.44</v>
      </c>
      <c r="E81" s="8">
        <v>321065.52</v>
      </c>
      <c r="F81" s="8">
        <v>4893.49</v>
      </c>
      <c r="G81" s="8">
        <f t="shared" si="11"/>
        <v>-66622.01000000002</v>
      </c>
      <c r="H81" s="8">
        <f>(E81+F81)/C81*100</f>
        <v>125.68935786254951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1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31060</v>
      </c>
      <c r="D83" s="8">
        <v>3045.3</v>
      </c>
      <c r="E83" s="8">
        <v>12672.7</v>
      </c>
      <c r="F83" s="8">
        <v>0</v>
      </c>
      <c r="G83" s="8">
        <f t="shared" si="11"/>
        <v>18387.3</v>
      </c>
      <c r="H83" s="8">
        <f>(E83+F83)/C83*100</f>
        <v>40.800708306503545</v>
      </c>
      <c r="I83" s="1"/>
    </row>
    <row r="84" spans="1:9" ht="9.75" customHeight="1">
      <c r="A84" s="6" t="s">
        <v>43</v>
      </c>
      <c r="B84" s="7" t="s">
        <v>44</v>
      </c>
      <c r="C84" s="8">
        <v>290</v>
      </c>
      <c r="D84" s="8">
        <v>15</v>
      </c>
      <c r="E84" s="8">
        <v>3854.79</v>
      </c>
      <c r="F84" s="8">
        <v>0</v>
      </c>
      <c r="G84" s="8">
        <f t="shared" si="11"/>
        <v>-3564.79</v>
      </c>
      <c r="H84" s="8">
        <f>(E84+F84)/C84*100</f>
        <v>1329.2379310344827</v>
      </c>
      <c r="I84" s="1"/>
    </row>
    <row r="85" spans="1:9" ht="9.75" customHeight="1">
      <c r="A85" s="9" t="s">
        <v>45</v>
      </c>
      <c r="B85" s="9"/>
      <c r="C85" s="8">
        <f>+SUM(C78:C84)</f>
        <v>932164.39</v>
      </c>
      <c r="D85" s="8">
        <f>+SUM(D78:D84)</f>
        <v>106806.95000000001</v>
      </c>
      <c r="E85" s="8">
        <f>+SUM(E78:E84)</f>
        <v>937956.28</v>
      </c>
      <c r="F85" s="8">
        <f>+SUM(F78:F84)</f>
        <v>4893.49</v>
      </c>
      <c r="G85" s="8">
        <f t="shared" si="11"/>
        <v>-10685.380000000014</v>
      </c>
      <c r="H85" s="8">
        <f>(E85+F85)/C85*100</f>
        <v>101.14629781126911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22818787.900000006</v>
      </c>
      <c r="D87" s="8">
        <f>+D24+D33+D42+D51+D64+D73+D76+D85</f>
        <v>2142326.4</v>
      </c>
      <c r="E87" s="8">
        <f>+E24+E33+E42+E51+E64+E73+E76+E85</f>
        <v>20393211.600000005</v>
      </c>
      <c r="F87" s="8">
        <f>+F24+F33+F42+F51+F64+F73+F76+F85</f>
        <v>208229.9</v>
      </c>
      <c r="G87" s="8">
        <f>C87-E87-F87</f>
        <v>2217346.400000001</v>
      </c>
      <c r="H87" s="8">
        <f>(E87+F87)/C87*100</f>
        <v>90.28280375926539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852683.5</v>
      </c>
      <c r="D90" s="8">
        <v>119491.94</v>
      </c>
      <c r="E90" s="8">
        <v>914099.76</v>
      </c>
      <c r="F90" s="8">
        <v>0</v>
      </c>
      <c r="G90" s="8">
        <f>C90-E90-F90</f>
        <v>-61416.26000000001</v>
      </c>
      <c r="H90" s="8">
        <f>(E90+F90)/C90*100</f>
        <v>107.20270299589471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23671471.400000006</v>
      </c>
      <c r="D93" s="8">
        <f>+D87+D90+D91</f>
        <v>2261818.34</v>
      </c>
      <c r="E93" s="8">
        <f>+E87+E90+E91</f>
        <v>21307311.360000007</v>
      </c>
      <c r="F93" s="8">
        <f>+F87+F90+F91</f>
        <v>208229.9</v>
      </c>
      <c r="G93" s="8">
        <f>C93-E93-F93</f>
        <v>2155930.139999999</v>
      </c>
      <c r="H93" s="8">
        <f>(E93+F93)/C93*100</f>
        <v>90.89228504823743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197266.7599999942</v>
      </c>
      <c r="D96" s="8">
        <f>+D14-D93</f>
        <v>-166076.30000000005</v>
      </c>
      <c r="E96" s="8">
        <f>+E14-E93</f>
        <v>1301252.099999994</v>
      </c>
      <c r="F96" s="8">
        <f>+F14-F93</f>
        <v>-208229.9</v>
      </c>
      <c r="G96" s="8">
        <f>C96-E96-F96</f>
        <v>-895755.4399999998</v>
      </c>
      <c r="H96" s="8">
        <f>(E96+F96)/C96*100</f>
        <v>554.0833133772899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5920194.2</v>
      </c>
      <c r="D98" s="11">
        <v>0</v>
      </c>
      <c r="E98" s="8">
        <v>5920194.2</v>
      </c>
      <c r="F98" s="11">
        <v>0</v>
      </c>
      <c r="G98" s="11">
        <f>C98-E98-F98</f>
        <v>0</v>
      </c>
      <c r="H98" s="11">
        <f>(E98+F98)/C98*100</f>
        <v>100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6117460.959999994</v>
      </c>
      <c r="D100" s="11">
        <f>+D98+D96</f>
        <v>-166076.30000000005</v>
      </c>
      <c r="E100" s="8">
        <f>+E98+E96</f>
        <v>7221446.299999994</v>
      </c>
      <c r="F100" s="11">
        <f>+F98+F96</f>
        <v>-208229.9</v>
      </c>
      <c r="G100" s="11">
        <f>C100-E100-F100</f>
        <v>-895755.4399999998</v>
      </c>
      <c r="H100" s="11">
        <f>(E100+F100)/C100*100</f>
        <v>114.6426016587117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" right="0" top="0.8" bottom="0" header="0.2" footer="0.5"/>
  <pageSetup orientation="landscape" r:id="rId1"/>
  <headerFooter>
    <oddHeader>&amp;COpp City Board of Education
BUDGET COMPARISON SUMMARY REPORT BY FUND
Fund 00 THRU  32
SEPTEMBER, 2023&amp;RPage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dcterms:created xsi:type="dcterms:W3CDTF">2023-10-25T14:10:57Z</dcterms:created>
  <dcterms:modified xsi:type="dcterms:W3CDTF">2023-10-25T14:11:47Z</dcterms:modified>
  <cp:category/>
  <cp:version/>
  <cp:contentType/>
  <cp:contentStatus/>
</cp:coreProperties>
</file>