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dyemaggard/Desktop/"/>
    </mc:Choice>
  </mc:AlternateContent>
  <xr:revisionPtr revIDLastSave="0" documentId="8_{B8FC75CC-33DA-484F-85EF-AB741A52C9E5}" xr6:coauthVersionLast="45" xr6:coauthVersionMax="45" xr10:uidLastSave="{00000000-0000-0000-0000-000000000000}"/>
  <bookViews>
    <workbookView xWindow="0" yWindow="460" windowWidth="17880" windowHeight="20620" xr2:uid="{00000000-000D-0000-FFFF-FFFF00000000}"/>
  </bookViews>
  <sheets>
    <sheet name="Sheet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44" i="1" l="1"/>
  <c r="E45" i="1" s="1"/>
  <c r="E36" i="1"/>
  <c r="E35" i="1"/>
  <c r="E29" i="1"/>
  <c r="E28" i="1"/>
  <c r="E25" i="1"/>
  <c r="D20" i="1"/>
  <c r="E20" i="1" s="1"/>
  <c r="D16" i="1"/>
  <c r="E16" i="1" s="1"/>
  <c r="D15" i="1"/>
  <c r="E15" i="1" s="1"/>
  <c r="D14" i="1"/>
  <c r="E14" i="1" s="1"/>
  <c r="D11" i="1"/>
  <c r="E11" i="1" s="1"/>
  <c r="E7" i="1"/>
  <c r="E8" i="1" s="1"/>
  <c r="E30" i="1" l="1"/>
  <c r="E17" i="1"/>
  <c r="E22" i="1" s="1"/>
  <c r="E31" i="1" s="1"/>
  <c r="E32" i="1" s="1"/>
  <c r="E37" i="1"/>
  <c r="E38" i="1" l="1"/>
  <c r="E41" i="1" s="1"/>
  <c r="E47" i="1" s="1"/>
</calcChain>
</file>

<file path=xl/sharedStrings.xml><?xml version="1.0" encoding="utf-8"?>
<sst xmlns="http://schemas.openxmlformats.org/spreadsheetml/2006/main" count="31" uniqueCount="28">
  <si>
    <t xml:space="preserve">Property Assessment </t>
  </si>
  <si>
    <t xml:space="preserve">Statewide Equalization </t>
  </si>
  <si>
    <t>Transportation (Unprorated)</t>
  </si>
  <si>
    <t>AADA</t>
  </si>
  <si>
    <t>Guaranteed Base</t>
  </si>
  <si>
    <t xml:space="preserve">ADD-ONS </t>
  </si>
  <si>
    <t>AT RISK</t>
  </si>
  <si>
    <t>HOME AND HOSPITAL</t>
  </si>
  <si>
    <t>SEVERE</t>
  </si>
  <si>
    <t>MODERATE</t>
  </si>
  <si>
    <t>HIGH</t>
  </si>
  <si>
    <t>Transportation</t>
  </si>
  <si>
    <t>LEP</t>
  </si>
  <si>
    <t xml:space="preserve">Calculated Base Funding </t>
  </si>
  <si>
    <t>LOCAL $.30 EFFORT</t>
  </si>
  <si>
    <t xml:space="preserve">TIER 1 CALCULATION </t>
  </si>
  <si>
    <t>Transportation Add-On</t>
  </si>
  <si>
    <t>Difference</t>
  </si>
  <si>
    <t>Plus Calculated Base</t>
  </si>
  <si>
    <t>*15%</t>
  </si>
  <si>
    <t xml:space="preserve">TIER 1-LOCAL PORTION </t>
  </si>
  <si>
    <t>Per Pupil Assessment</t>
  </si>
  <si>
    <t>Local % of Tier 1</t>
  </si>
  <si>
    <t xml:space="preserve">Local Portion of Tier 1 </t>
  </si>
  <si>
    <t>TIER 1-STATE PORTION</t>
  </si>
  <si>
    <t xml:space="preserve"> State Tier 1</t>
  </si>
  <si>
    <t>Capital Outlay</t>
  </si>
  <si>
    <t>Divide by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</si>
</sst>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E88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Fill="1" applyBorder="1" applyAlignment="1">
      <alignment horizontal="right"/>
    </xf>
    <xf numFmtId="164" fontId="1" fillId="2" borderId="1" xfId="1" applyNumberFormat="1" applyFont="1" applyFill="1" applyBorder="1"/>
    <xf numFmtId="0" fontId="0" fillId="0" borderId="0" xfId="0" applyFill="1"/>
    <xf numFmtId="164" fontId="0" fillId="0" borderId="0" xfId="1" applyNumberFormat="1" applyFont="1" applyFill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0" fillId="3" borderId="0" xfId="0" applyFill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1" fillId="3" borderId="7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1" fillId="3" borderId="14" xfId="1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1" fillId="3" borderId="21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0" borderId="22" xfId="1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1" fillId="3" borderId="25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2" fillId="5" borderId="22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7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6" borderId="5" xfId="0" applyFill="1" applyBorder="1" applyAlignment="1">
      <alignment horizontal="right"/>
    </xf>
    <xf numFmtId="0" fontId="1" fillId="6" borderId="28" xfId="0" applyFont="1" applyFill="1" applyBorder="1" applyAlignment="1">
      <alignment horizontal="right"/>
    </xf>
    <xf numFmtId="164" fontId="2" fillId="6" borderId="28" xfId="1" applyNumberFormat="1" applyFont="1" applyFill="1" applyBorder="1"/>
    <xf numFmtId="0" fontId="1" fillId="0" borderId="0" xfId="0" applyFont="1" applyBorder="1"/>
    <xf numFmtId="164" fontId="0" fillId="0" borderId="1" xfId="1" applyNumberFormat="1" applyFont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0" fontId="1" fillId="0" borderId="0" xfId="0" applyFont="1" applyFill="1" applyBorder="1" applyAlignment="1">
      <alignment horizontal="right"/>
    </xf>
    <xf numFmtId="164" fontId="0" fillId="0" borderId="0" xfId="1" applyNumberFormat="1" applyFont="1" applyBorder="1"/>
    <xf numFmtId="44" fontId="0" fillId="0" borderId="35" xfId="1" applyNumberFormat="1" applyFont="1" applyBorder="1"/>
    <xf numFmtId="164" fontId="0" fillId="0" borderId="36" xfId="1" applyNumberFormat="1" applyFont="1" applyBorder="1"/>
    <xf numFmtId="9" fontId="0" fillId="0" borderId="36" xfId="2" applyNumberFormat="1" applyFont="1" applyBorder="1"/>
    <xf numFmtId="44" fontId="0" fillId="0" borderId="38" xfId="1" applyNumberFormat="1" applyFont="1" applyBorder="1"/>
    <xf numFmtId="44" fontId="0" fillId="0" borderId="0" xfId="1" applyNumberFormat="1" applyFont="1"/>
    <xf numFmtId="164" fontId="2" fillId="0" borderId="28" xfId="1" applyNumberFormat="1" applyFont="1" applyFill="1" applyBorder="1"/>
    <xf numFmtId="164" fontId="1" fillId="3" borderId="35" xfId="1" applyNumberFormat="1" applyFont="1" applyFill="1" applyBorder="1"/>
    <xf numFmtId="164" fontId="2" fillId="3" borderId="38" xfId="1" applyNumberFormat="1" applyFont="1" applyFill="1" applyBorder="1"/>
    <xf numFmtId="164" fontId="5" fillId="10" borderId="1" xfId="1" applyNumberFormat="1" applyFont="1" applyFill="1" applyBorder="1"/>
    <xf numFmtId="0" fontId="1" fillId="3" borderId="16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center" wrapText="1"/>
    </xf>
    <xf numFmtId="0" fontId="4" fillId="8" borderId="29" xfId="0" applyFont="1" applyFill="1" applyBorder="1" applyAlignment="1">
      <alignment horizontal="center" wrapText="1"/>
    </xf>
    <xf numFmtId="0" fontId="4" fillId="8" borderId="2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34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4" fillId="8" borderId="9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H41" sqref="H41"/>
    </sheetView>
  </sheetViews>
  <sheetFormatPr baseColWidth="10" defaultColWidth="8.83203125" defaultRowHeight="13" x14ac:dyDescent="0.15"/>
  <cols>
    <col min="1" max="1" width="23.83203125" customWidth="1"/>
    <col min="2" max="2" width="15.5" customWidth="1"/>
    <col min="3" max="3" width="11.5" customWidth="1"/>
    <col min="4" max="4" width="14" customWidth="1"/>
    <col min="5" max="5" width="16" style="50" customWidth="1"/>
  </cols>
  <sheetData>
    <row r="1" spans="1:5" ht="20.25" customHeight="1" thickBot="1" x14ac:dyDescent="0.2">
      <c r="A1" s="1" t="s">
        <v>0</v>
      </c>
      <c r="B1" s="2">
        <v>1149251671</v>
      </c>
      <c r="C1" s="3"/>
      <c r="D1" s="3"/>
      <c r="E1" s="4"/>
    </row>
    <row r="2" spans="1:5" ht="20.25" customHeight="1" thickBot="1" x14ac:dyDescent="0.2">
      <c r="A2" s="5" t="s">
        <v>1</v>
      </c>
      <c r="B2" s="2">
        <v>916000</v>
      </c>
      <c r="C2" s="3"/>
      <c r="D2" s="3"/>
      <c r="E2" s="4"/>
    </row>
    <row r="3" spans="1:5" ht="20.25" customHeight="1" thickBot="1" x14ac:dyDescent="0.2">
      <c r="A3" s="6" t="s">
        <v>2</v>
      </c>
      <c r="B3" s="2">
        <v>2021489</v>
      </c>
      <c r="C3" s="3"/>
      <c r="D3" s="3"/>
      <c r="E3" s="4"/>
    </row>
    <row r="4" spans="1:5" x14ac:dyDescent="0.15">
      <c r="A4" s="3"/>
      <c r="B4" s="3"/>
      <c r="C4" s="3"/>
      <c r="D4" s="3"/>
      <c r="E4" s="4"/>
    </row>
    <row r="5" spans="1:5" s="11" customFormat="1" ht="16.5" customHeight="1" thickBot="1" x14ac:dyDescent="0.2">
      <c r="A5" s="7"/>
      <c r="B5" s="8"/>
      <c r="C5" s="8"/>
      <c r="D5" s="9"/>
      <c r="E5" s="10"/>
    </row>
    <row r="6" spans="1:5" s="11" customFormat="1" ht="16.5" customHeight="1" thickBot="1" x14ac:dyDescent="0.2">
      <c r="A6" s="12"/>
      <c r="B6" s="13" t="s">
        <v>3</v>
      </c>
      <c r="C6" s="14"/>
      <c r="D6" s="15"/>
      <c r="E6" s="16"/>
    </row>
    <row r="7" spans="1:5" ht="14" thickBot="1" x14ac:dyDescent="0.2">
      <c r="A7" s="17" t="s">
        <v>4</v>
      </c>
      <c r="B7" s="18">
        <v>3359.576</v>
      </c>
      <c r="C7" s="19"/>
      <c r="D7" s="20">
        <v>4000</v>
      </c>
      <c r="E7" s="21">
        <f>B7*D7</f>
        <v>13438304</v>
      </c>
    </row>
    <row r="8" spans="1:5" ht="14" thickBot="1" x14ac:dyDescent="0.2">
      <c r="A8" s="22"/>
      <c r="B8" s="23"/>
      <c r="C8" s="23"/>
      <c r="D8" s="24"/>
      <c r="E8" s="25">
        <f>E7</f>
        <v>13438304</v>
      </c>
    </row>
    <row r="9" spans="1:5" ht="14" thickBot="1" x14ac:dyDescent="0.2">
      <c r="A9" s="22"/>
      <c r="B9" s="23"/>
      <c r="C9" s="23"/>
      <c r="D9" s="24"/>
      <c r="E9" s="26"/>
    </row>
    <row r="10" spans="1:5" s="11" customFormat="1" ht="15" thickBot="1" x14ac:dyDescent="0.2">
      <c r="A10" s="86" t="s">
        <v>5</v>
      </c>
      <c r="B10" s="87"/>
      <c r="C10" s="87"/>
      <c r="D10" s="87"/>
      <c r="E10" s="88"/>
    </row>
    <row r="11" spans="1:5" ht="14" thickBot="1" x14ac:dyDescent="0.2">
      <c r="A11" s="27" t="s">
        <v>6</v>
      </c>
      <c r="B11" s="28">
        <v>2718.8110000000001</v>
      </c>
      <c r="C11" s="29">
        <v>0.15</v>
      </c>
      <c r="D11" s="30">
        <f>D7</f>
        <v>4000</v>
      </c>
      <c r="E11" s="21">
        <f>B11*C11*D11</f>
        <v>1631286.6</v>
      </c>
    </row>
    <row r="12" spans="1:5" ht="14" thickBot="1" x14ac:dyDescent="0.2">
      <c r="A12" s="27" t="s">
        <v>7</v>
      </c>
      <c r="B12" s="31">
        <v>43.548000000000002</v>
      </c>
      <c r="C12" s="32"/>
      <c r="D12" s="33">
        <v>4000</v>
      </c>
      <c r="E12" s="21">
        <f>B12*(D12-100)</f>
        <v>169837.2</v>
      </c>
    </row>
    <row r="13" spans="1:5" ht="14" thickBot="1" x14ac:dyDescent="0.2">
      <c r="A13" s="89"/>
      <c r="B13" s="90"/>
      <c r="C13" s="90"/>
      <c r="D13" s="90"/>
      <c r="E13" s="91"/>
    </row>
    <row r="14" spans="1:5" x14ac:dyDescent="0.15">
      <c r="A14" s="34" t="s">
        <v>8</v>
      </c>
      <c r="B14" s="35">
        <v>172</v>
      </c>
      <c r="C14" s="36">
        <v>2.35</v>
      </c>
      <c r="D14" s="37">
        <f>D7</f>
        <v>4000</v>
      </c>
      <c r="E14" s="38">
        <f t="shared" ref="E14:E20" si="0">B14*C14*D14</f>
        <v>1616800</v>
      </c>
    </row>
    <row r="15" spans="1:5" x14ac:dyDescent="0.15">
      <c r="A15" s="39" t="s">
        <v>9</v>
      </c>
      <c r="B15" s="35">
        <v>484</v>
      </c>
      <c r="C15" s="36">
        <v>1.17</v>
      </c>
      <c r="D15" s="37">
        <f>D7</f>
        <v>4000</v>
      </c>
      <c r="E15" s="40">
        <f t="shared" si="0"/>
        <v>2265120</v>
      </c>
    </row>
    <row r="16" spans="1:5" ht="14" thickBot="1" x14ac:dyDescent="0.2">
      <c r="A16" s="39" t="s">
        <v>10</v>
      </c>
      <c r="B16" s="41">
        <v>173</v>
      </c>
      <c r="C16" s="42">
        <v>0.24</v>
      </c>
      <c r="D16" s="43">
        <f>D7</f>
        <v>4000</v>
      </c>
      <c r="E16" s="44">
        <f t="shared" si="0"/>
        <v>166079.99999999997</v>
      </c>
    </row>
    <row r="17" spans="1:5" ht="14" thickBot="1" x14ac:dyDescent="0.2">
      <c r="A17" s="92"/>
      <c r="B17" s="93"/>
      <c r="C17" s="93"/>
      <c r="D17" s="94"/>
      <c r="E17" s="25">
        <f>SUM(E14:E16)</f>
        <v>4048000</v>
      </c>
    </row>
    <row r="18" spans="1:5" ht="14" thickBot="1" x14ac:dyDescent="0.2">
      <c r="A18" s="95"/>
      <c r="B18" s="96"/>
      <c r="C18" s="96"/>
      <c r="D18" s="97"/>
      <c r="E18" s="45"/>
    </row>
    <row r="19" spans="1:5" ht="14" thickBot="1" x14ac:dyDescent="0.2">
      <c r="A19" s="46" t="s">
        <v>11</v>
      </c>
      <c r="B19" s="47"/>
      <c r="C19" s="29"/>
      <c r="D19" s="30"/>
      <c r="E19" s="48">
        <v>1107263</v>
      </c>
    </row>
    <row r="20" spans="1:5" ht="15" customHeight="1" thickBot="1" x14ac:dyDescent="0.2">
      <c r="A20" s="27" t="s">
        <v>12</v>
      </c>
      <c r="B20" s="31">
        <v>14</v>
      </c>
      <c r="C20" s="32">
        <v>9.6000000000000002E-2</v>
      </c>
      <c r="D20" s="49">
        <f>D7</f>
        <v>4000</v>
      </c>
      <c r="E20" s="21">
        <f t="shared" si="0"/>
        <v>5376</v>
      </c>
    </row>
    <row r="21" spans="1:5" ht="14" thickBot="1" x14ac:dyDescent="0.2"/>
    <row r="22" spans="1:5" ht="14" thickBot="1" x14ac:dyDescent="0.2">
      <c r="C22" s="51"/>
      <c r="D22" s="52" t="s">
        <v>13</v>
      </c>
      <c r="E22" s="53">
        <f>SUM(E8,E20,E19,E17,E11,E12)</f>
        <v>20400066.800000001</v>
      </c>
    </row>
    <row r="23" spans="1:5" ht="14" thickBot="1" x14ac:dyDescent="0.2"/>
    <row r="24" spans="1:5" ht="14" thickBot="1" x14ac:dyDescent="0.2">
      <c r="C24" s="98" t="s">
        <v>14</v>
      </c>
      <c r="D24" s="99"/>
      <c r="E24" s="100"/>
    </row>
    <row r="25" spans="1:5" ht="14" thickBot="1" x14ac:dyDescent="0.2">
      <c r="D25" s="54"/>
      <c r="E25" s="55">
        <f>(B1/100)*0.3</f>
        <v>3447755.0130000003</v>
      </c>
    </row>
    <row r="26" spans="1:5" ht="14" thickBot="1" x14ac:dyDescent="0.2"/>
    <row r="27" spans="1:5" ht="13.5" customHeight="1" thickBot="1" x14ac:dyDescent="0.2">
      <c r="C27" s="76" t="s">
        <v>15</v>
      </c>
      <c r="D27" s="77"/>
      <c r="E27" s="78"/>
    </row>
    <row r="28" spans="1:5" x14ac:dyDescent="0.15">
      <c r="C28" s="101" t="s">
        <v>2</v>
      </c>
      <c r="D28" s="102"/>
      <c r="E28" s="56">
        <f>B3</f>
        <v>2021489</v>
      </c>
    </row>
    <row r="29" spans="1:5" x14ac:dyDescent="0.15">
      <c r="C29" s="101" t="s">
        <v>16</v>
      </c>
      <c r="D29" s="102"/>
      <c r="E29" s="57">
        <f>E19</f>
        <v>1107263</v>
      </c>
    </row>
    <row r="30" spans="1:5" x14ac:dyDescent="0.15">
      <c r="C30" s="101" t="s">
        <v>17</v>
      </c>
      <c r="D30" s="102"/>
      <c r="E30" s="58">
        <f>E28-E29</f>
        <v>914226</v>
      </c>
    </row>
    <row r="31" spans="1:5" ht="14" thickBot="1" x14ac:dyDescent="0.2">
      <c r="C31" s="101" t="s">
        <v>18</v>
      </c>
      <c r="D31" s="102"/>
      <c r="E31" s="57">
        <f>E22+E30</f>
        <v>21314292.800000001</v>
      </c>
    </row>
    <row r="32" spans="1:5" ht="14" thickBot="1" x14ac:dyDescent="0.2">
      <c r="C32" s="101" t="s">
        <v>19</v>
      </c>
      <c r="D32" s="103"/>
      <c r="E32" s="55">
        <f>E31*0.15</f>
        <v>3197143.92</v>
      </c>
    </row>
    <row r="33" spans="3:5" ht="14" thickBot="1" x14ac:dyDescent="0.2">
      <c r="C33" s="59"/>
      <c r="D33" s="59"/>
      <c r="E33" s="60"/>
    </row>
    <row r="34" spans="3:5" ht="14" thickBot="1" x14ac:dyDescent="0.2">
      <c r="C34" s="104" t="s">
        <v>20</v>
      </c>
      <c r="D34" s="105"/>
      <c r="E34" s="106"/>
    </row>
    <row r="35" spans="3:5" x14ac:dyDescent="0.15">
      <c r="C35" s="84" t="s">
        <v>21</v>
      </c>
      <c r="D35" s="85"/>
      <c r="E35" s="61">
        <f>B1/B7</f>
        <v>342082.35533293488</v>
      </c>
    </row>
    <row r="36" spans="3:5" x14ac:dyDescent="0.15">
      <c r="C36" s="72" t="s">
        <v>1</v>
      </c>
      <c r="D36" s="73"/>
      <c r="E36" s="62">
        <f>B2</f>
        <v>916000</v>
      </c>
    </row>
    <row r="37" spans="3:5" x14ac:dyDescent="0.15">
      <c r="C37" s="72" t="s">
        <v>22</v>
      </c>
      <c r="D37" s="73"/>
      <c r="E37" s="63">
        <f>E35/E36</f>
        <v>0.37345235298355334</v>
      </c>
    </row>
    <row r="38" spans="3:5" ht="14" thickBot="1" x14ac:dyDescent="0.2">
      <c r="C38" s="74" t="s">
        <v>23</v>
      </c>
      <c r="D38" s="75"/>
      <c r="E38" s="64">
        <f>E32*E37</f>
        <v>1193980.9197510614</v>
      </c>
    </row>
    <row r="39" spans="3:5" ht="14" thickBot="1" x14ac:dyDescent="0.2">
      <c r="D39" s="59"/>
      <c r="E39" s="65"/>
    </row>
    <row r="40" spans="3:5" ht="14" thickBot="1" x14ac:dyDescent="0.2">
      <c r="C40" s="76" t="s">
        <v>24</v>
      </c>
      <c r="D40" s="77"/>
      <c r="E40" s="78"/>
    </row>
    <row r="41" spans="3:5" ht="14" thickBot="1" x14ac:dyDescent="0.2">
      <c r="D41" s="1" t="s">
        <v>25</v>
      </c>
      <c r="E41" s="66">
        <f>E32-E38</f>
        <v>2003163.0002489386</v>
      </c>
    </row>
    <row r="42" spans="3:5" ht="14" thickBot="1" x14ac:dyDescent="0.2"/>
    <row r="43" spans="3:5" ht="14" thickBot="1" x14ac:dyDescent="0.2">
      <c r="C43" s="79" t="s">
        <v>26</v>
      </c>
      <c r="D43" s="80"/>
      <c r="E43" s="81"/>
    </row>
    <row r="44" spans="3:5" x14ac:dyDescent="0.15">
      <c r="C44" s="82" t="s">
        <v>3</v>
      </c>
      <c r="D44" s="83"/>
      <c r="E44" s="67">
        <f>B7</f>
        <v>3359.576</v>
      </c>
    </row>
    <row r="45" spans="3:5" ht="14" thickBot="1" x14ac:dyDescent="0.2">
      <c r="C45" s="70" t="s">
        <v>27</v>
      </c>
      <c r="D45" s="71"/>
      <c r="E45" s="68">
        <f>E44*100</f>
        <v>335957.6</v>
      </c>
    </row>
    <row r="46" spans="3:5" ht="14" thickBot="1" x14ac:dyDescent="0.2"/>
    <row r="47" spans="3:5" ht="21.75" customHeight="1" thickBot="1" x14ac:dyDescent="0.2">
      <c r="E47" s="69">
        <f>E22-E25+E41-E45</f>
        <v>18619517.187248938</v>
      </c>
    </row>
  </sheetData>
  <mergeCells count="19">
    <mergeCell ref="C35:D35"/>
    <mergeCell ref="A10:E10"/>
    <mergeCell ref="A13:E13"/>
    <mergeCell ref="A17:D18"/>
    <mergeCell ref="C24:E24"/>
    <mergeCell ref="C27:E27"/>
    <mergeCell ref="C28:D28"/>
    <mergeCell ref="C29:D29"/>
    <mergeCell ref="C30:D30"/>
    <mergeCell ref="C31:D31"/>
    <mergeCell ref="C32:D32"/>
    <mergeCell ref="C34:E34"/>
    <mergeCell ref="C45:D45"/>
    <mergeCell ref="C36:D36"/>
    <mergeCell ref="C37:D37"/>
    <mergeCell ref="C38:D38"/>
    <mergeCell ref="C40:E40"/>
    <mergeCell ref="C43:E43"/>
    <mergeCell ref="C44:D4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Fields, Kellee</dc:creator>
  <cp:lastModifiedBy>Microsoft Office User</cp:lastModifiedBy>
  <dcterms:created xsi:type="dcterms:W3CDTF">2017-11-15T15:07:26Z</dcterms:created>
  <dcterms:modified xsi:type="dcterms:W3CDTF">2020-09-21T00:46:06Z</dcterms:modified>
</cp:coreProperties>
</file>