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c-sresource\sresource\WRHSE\BID HISTORY\FY 23 BIDS\23-040 RFP DECODABLE TEXTS &amp; TEXT SETS\"/>
    </mc:Choice>
  </mc:AlternateContent>
  <xr:revisionPtr revIDLastSave="0" documentId="8_{35AEB459-9F4E-4228-8F41-C53FADB4CABE}" xr6:coauthVersionLast="47" xr6:coauthVersionMax="47" xr10:uidLastSave="{00000000-0000-0000-0000-000000000000}"/>
  <bookViews>
    <workbookView xWindow="-120" yWindow="-120" windowWidth="29040" windowHeight="15720" firstSheet="1" activeTab="1" xr2:uid="{143E5BF6-0606-496C-ACAF-2DBFAC76905E}"/>
  </bookViews>
  <sheets>
    <sheet name="Sheet1" sheetId="1" r:id="rId1"/>
    <sheet name="COS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4" i="2" l="1"/>
  <c r="F69" i="2"/>
  <c r="F70" i="2" s="1"/>
  <c r="F68" i="2"/>
  <c r="F77" i="2"/>
  <c r="F76" i="2"/>
  <c r="F75" i="2"/>
  <c r="F78" i="2" s="1"/>
  <c r="F72" i="2"/>
  <c r="F73" i="2" s="1"/>
  <c r="F60" i="2"/>
  <c r="F61" i="2"/>
  <c r="F59" i="2"/>
  <c r="F56" i="2"/>
  <c r="F57" i="2" s="1"/>
  <c r="F54" i="2"/>
  <c r="F42" i="2"/>
  <c r="F38" i="2"/>
  <c r="F37" i="2"/>
  <c r="M52" i="2"/>
  <c r="M51" i="2"/>
  <c r="M50" i="2"/>
  <c r="M47" i="2"/>
  <c r="M46" i="2"/>
  <c r="M43" i="2"/>
  <c r="M42" i="2"/>
  <c r="M41" i="2"/>
  <c r="M40" i="2"/>
  <c r="M29" i="2"/>
  <c r="M28" i="2"/>
  <c r="M25" i="2"/>
  <c r="M24" i="2"/>
  <c r="M23" i="2"/>
  <c r="M22" i="2"/>
  <c r="M33" i="2"/>
  <c r="M32" i="2"/>
  <c r="M15" i="2"/>
  <c r="M14" i="2"/>
  <c r="M13" i="2"/>
  <c r="M11" i="2"/>
  <c r="M8" i="2"/>
  <c r="F26" i="2"/>
  <c r="F27" i="2" s="1"/>
  <c r="F23" i="2"/>
  <c r="F22" i="2"/>
  <c r="F14" i="2"/>
  <c r="F15" i="2"/>
  <c r="F13" i="2"/>
  <c r="F10" i="2"/>
  <c r="F11" i="2" s="1"/>
  <c r="F7" i="2"/>
  <c r="F6" i="2"/>
  <c r="F8" i="2" s="1"/>
  <c r="D13" i="1"/>
  <c r="D14" i="1"/>
  <c r="D15" i="1"/>
  <c r="D16" i="1"/>
  <c r="R6" i="1"/>
  <c r="R5" i="1"/>
  <c r="M53" i="2" l="1"/>
  <c r="M30" i="2"/>
  <c r="M26" i="2"/>
  <c r="F62" i="2"/>
  <c r="F63" i="2" s="1"/>
  <c r="F79" i="2"/>
  <c r="F39" i="2"/>
  <c r="F48" i="2" s="1"/>
  <c r="M48" i="2"/>
  <c r="M44" i="2"/>
  <c r="M35" i="2"/>
  <c r="M16" i="2"/>
  <c r="M17" i="2" s="1"/>
  <c r="F24" i="2"/>
  <c r="F16" i="2"/>
  <c r="F17" i="2" s="1"/>
  <c r="R8" i="1"/>
  <c r="R7" i="1"/>
  <c r="M36" i="2" l="1"/>
  <c r="M54" i="2"/>
  <c r="F33" i="2"/>
</calcChain>
</file>

<file path=xl/sharedStrings.xml><?xml version="1.0" encoding="utf-8"?>
<sst xmlns="http://schemas.openxmlformats.org/spreadsheetml/2006/main" count="320" uniqueCount="52">
  <si>
    <t>Vendor</t>
  </si>
  <si>
    <t>cost</t>
  </si>
  <si>
    <t>TOTAL</t>
  </si>
  <si>
    <t>Referance</t>
  </si>
  <si>
    <t>Proposal</t>
  </si>
  <si>
    <t>Training</t>
  </si>
  <si>
    <t>Technical</t>
  </si>
  <si>
    <t>Evaluator 1</t>
  </si>
  <si>
    <t>Evaluator 2</t>
  </si>
  <si>
    <t>Evaluator 3</t>
  </si>
  <si>
    <t>Power School</t>
  </si>
  <si>
    <t>TOTALS</t>
  </si>
  <si>
    <t>TOTAL SCORE</t>
  </si>
  <si>
    <t xml:space="preserve">Final Evaluation
</t>
  </si>
  <si>
    <t>TECHNICAL</t>
  </si>
  <si>
    <t xml:space="preserve">Award to </t>
  </si>
  <si>
    <t>AKJ EDUCATION</t>
  </si>
  <si>
    <t>QTY</t>
  </si>
  <si>
    <t>ITEMS TYPE ONE</t>
  </si>
  <si>
    <t xml:space="preserve">DECODABLE TEXT &amp; TEXT KITS </t>
  </si>
  <si>
    <t>UNIT PRICE</t>
  </si>
  <si>
    <t>TOTAL PRICE</t>
  </si>
  <si>
    <t xml:space="preserve">KINDERGARTEN </t>
  </si>
  <si>
    <t>DECODABLE TEXT &amp; TEXT KITS - INCLUDE 35 TITLES</t>
  </si>
  <si>
    <t>1ST GRADE</t>
  </si>
  <si>
    <t>DECODABLE TEXT &amp; TEXT KITS - INCLUDE 70 TITLES</t>
  </si>
  <si>
    <t>TOTAL FOR TYPE ONE:</t>
  </si>
  <si>
    <t>ITEMS TYPE TWO</t>
  </si>
  <si>
    <t xml:space="preserve">CATCH UP RADERS </t>
  </si>
  <si>
    <t>DECODABLE TEXT &amp; TEXT KITS - INCLUDE 12 TITLES</t>
  </si>
  <si>
    <t>TOTAL FOR TYPE TWO:</t>
  </si>
  <si>
    <t>ITEMS TYPE THREE</t>
  </si>
  <si>
    <t>DECODABLE TEXT &amp; TEXT KITS CLASSROOM LIBRARIES</t>
  </si>
  <si>
    <t>DECODABLE TEXT &amp; TEXT KITS - INCLUDE 80 TITLES</t>
  </si>
  <si>
    <t>2ND GRADE</t>
  </si>
  <si>
    <t>TOTAL FOR TYPE THREE:</t>
  </si>
  <si>
    <t>GRAND TOTAL FOR ALL THREE TYPES:</t>
  </si>
  <si>
    <t>SCHOLASTIC INC</t>
  </si>
  <si>
    <t>SHIPPING</t>
  </si>
  <si>
    <t xml:space="preserve">NO BID </t>
  </si>
  <si>
    <t>NO BID</t>
  </si>
  <si>
    <t>EXPRESS READERS</t>
  </si>
  <si>
    <t>DECODABLE TEXT &amp; TEXT KITS - INCLUDE 35 TITLES DIGITAL 1 YEAR</t>
  </si>
  <si>
    <t>DECODABLE TEXT &amp; TEXT KITS - INCLUDE 70 TITLES DIGITAL 1 YEAR</t>
  </si>
  <si>
    <t>DECODABLE TEXT &amp; TEXT KITS - INCLUDE 12 TITLES DITITAL</t>
  </si>
  <si>
    <t xml:space="preserve"> </t>
  </si>
  <si>
    <t>BENCHMARK EDUCTION 1 YEAR</t>
  </si>
  <si>
    <t>BENCHMARK EDUCTION 6 YEAR</t>
  </si>
  <si>
    <t>THE PRIMARY MAVEN LLC</t>
  </si>
  <si>
    <t>BOOKSOURCE</t>
  </si>
  <si>
    <t>JUST RIGHT READER, INC</t>
  </si>
  <si>
    <t>AWARED TO BENCHMARK AND BOOKSOURCE HIGHLIGHTED IN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</si>
</sst>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5" xfId="0" applyBorder="1"/>
    <xf numFmtId="16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13" xfId="0" applyFont="1" applyBorder="1"/>
    <xf numFmtId="0" fontId="3" fillId="0" borderId="27" xfId="0" applyFont="1" applyBorder="1"/>
    <xf numFmtId="0" fontId="0" fillId="0" borderId="15" xfId="0" applyBorder="1"/>
    <xf numFmtId="2" fontId="0" fillId="0" borderId="5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5" xfId="0" applyNumberFormat="1" applyBorder="1"/>
    <xf numFmtId="1" fontId="0" fillId="0" borderId="5" xfId="0" applyNumberFormat="1" applyBorder="1" applyAlignment="1">
      <alignment horizontal="center"/>
    </xf>
    <xf numFmtId="0" fontId="0" fillId="0" borderId="0" xfId="0" applyAlignment="1">
      <alignment wrapText="1"/>
    </xf>
    <xf numFmtId="0" fontId="2" fillId="0" borderId="31" xfId="0" applyFont="1" applyBorder="1" applyAlignment="1">
      <alignment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2" borderId="27" xfId="0" applyFont="1" applyFill="1" applyBorder="1"/>
    <xf numFmtId="0" fontId="0" fillId="2" borderId="2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" fontId="0" fillId="2" borderId="5" xfId="0" applyNumberFormat="1" applyFill="1" applyBorder="1"/>
    <xf numFmtId="2" fontId="0" fillId="2" borderId="5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/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164" fontId="5" fillId="0" borderId="35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4" fontId="5" fillId="3" borderId="12" xfId="0" applyNumberFormat="1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right" vertical="center"/>
    </xf>
    <xf numFmtId="164" fontId="5" fillId="0" borderId="34" xfId="0" applyNumberFormat="1" applyFont="1" applyBorder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164" fontId="5" fillId="3" borderId="34" xfId="0" applyNumberFormat="1" applyFont="1" applyFill="1" applyBorder="1" applyAlignment="1">
      <alignment horizontal="center" vertical="center"/>
    </xf>
    <xf numFmtId="164" fontId="4" fillId="3" borderId="34" xfId="0" applyNumberFormat="1" applyFont="1" applyFill="1" applyBorder="1" applyAlignment="1">
      <alignment horizontal="center"/>
    </xf>
    <xf numFmtId="164" fontId="5" fillId="4" borderId="34" xfId="0" applyNumberFormat="1" applyFont="1" applyFill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vertical="center" wrapText="1"/>
    </xf>
    <xf numFmtId="164" fontId="5" fillId="0" borderId="42" xfId="0" applyNumberFormat="1" applyFont="1" applyBorder="1" applyAlignment="1">
      <alignment horizontal="center" vertical="center"/>
    </xf>
    <xf numFmtId="164" fontId="5" fillId="0" borderId="41" xfId="0" applyNumberFormat="1" applyFont="1" applyBorder="1" applyAlignment="1">
      <alignment horizontal="center" vertical="center"/>
    </xf>
    <xf numFmtId="164" fontId="5" fillId="3" borderId="36" xfId="0" applyNumberFormat="1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 wrapText="1"/>
    </xf>
    <xf numFmtId="164" fontId="5" fillId="2" borderId="12" xfId="0" applyNumberFormat="1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 wrapText="1"/>
    </xf>
    <xf numFmtId="0" fontId="6" fillId="2" borderId="37" xfId="0" applyFont="1" applyFill="1" applyBorder="1" applyAlignment="1">
      <alignment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vertical="center" wrapText="1"/>
    </xf>
    <xf numFmtId="164" fontId="5" fillId="2" borderId="3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 wrapText="1"/>
    </xf>
    <xf numFmtId="164" fontId="4" fillId="2" borderId="34" xfId="0" applyNumberFormat="1" applyFont="1" applyFill="1" applyBorder="1" applyAlignment="1">
      <alignment horizontal="center"/>
    </xf>
    <xf numFmtId="164" fontId="5" fillId="2" borderId="36" xfId="0" applyNumberFormat="1" applyFont="1" applyFill="1" applyBorder="1" applyAlignment="1">
      <alignment horizontal="center" vertical="center"/>
    </xf>
    <xf numFmtId="164" fontId="5" fillId="2" borderId="38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/>
    </xf>
    <xf numFmtId="0" fontId="6" fillId="2" borderId="40" xfId="0" applyFont="1" applyFill="1" applyBorder="1" applyAlignment="1">
      <alignment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vertical="center" wrapText="1"/>
    </xf>
    <xf numFmtId="164" fontId="5" fillId="2" borderId="35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164" fontId="5" fillId="2" borderId="6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 wrapText="1"/>
    </xf>
    <xf numFmtId="164" fontId="5" fillId="2" borderId="5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3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2" borderId="30" xfId="0" applyFont="1" applyFill="1" applyBorder="1" applyAlignment="1">
      <alignment horizontal="right" vertical="center"/>
    </xf>
    <xf numFmtId="0" fontId="6" fillId="2" borderId="21" xfId="0" applyFont="1" applyFill="1" applyBorder="1" applyAlignment="1">
      <alignment horizontal="right" vertical="center"/>
    </xf>
    <xf numFmtId="0" fontId="6" fillId="2" borderId="35" xfId="0" applyFont="1" applyFill="1" applyBorder="1" applyAlignment="1">
      <alignment horizontal="right" vertical="center"/>
    </xf>
    <xf numFmtId="0" fontId="1" fillId="5" borderId="3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6" fillId="0" borderId="3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5FAC5-2F48-4DEA-9546-0BD2B496F70D}">
  <dimension ref="A1:R20"/>
  <sheetViews>
    <sheetView topLeftCell="A3" workbookViewId="0">
      <selection activeCell="C38" sqref="C38"/>
    </sheetView>
  </sheetViews>
  <sheetFormatPr defaultRowHeight="15" x14ac:dyDescent="0.25"/>
  <cols>
    <col min="1" max="1" width="16.140625" bestFit="1" customWidth="1"/>
    <col min="2" max="2" width="14" bestFit="1" customWidth="1"/>
    <col min="3" max="5" width="14.140625" customWidth="1"/>
    <col min="6" max="6" width="18.42578125" bestFit="1" customWidth="1"/>
    <col min="7" max="7" width="11.140625" bestFit="1" customWidth="1"/>
    <col min="8" max="11" width="11.140625" customWidth="1"/>
    <col min="12" max="12" width="12.5703125" bestFit="1" customWidth="1"/>
    <col min="13" max="13" width="11.140625" bestFit="1" customWidth="1"/>
    <col min="14" max="14" width="11.42578125" bestFit="1" customWidth="1"/>
    <col min="18" max="18" width="12.7109375" bestFit="1" customWidth="1"/>
  </cols>
  <sheetData>
    <row r="1" spans="1:18" x14ac:dyDescent="0.25">
      <c r="A1" s="112" t="s">
        <v>15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</row>
    <row r="2" spans="1:18" ht="15.75" thickBot="1" x14ac:dyDescent="0.3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</row>
    <row r="3" spans="1:18" ht="15.75" thickBot="1" x14ac:dyDescent="0.3">
      <c r="A3" s="112" t="s">
        <v>0</v>
      </c>
      <c r="B3" s="119" t="s">
        <v>7</v>
      </c>
      <c r="C3" s="120"/>
      <c r="D3" s="120"/>
      <c r="E3" s="121"/>
      <c r="F3" s="119" t="s">
        <v>8</v>
      </c>
      <c r="G3" s="120"/>
      <c r="H3" s="120"/>
      <c r="I3" s="121"/>
      <c r="J3" s="119" t="s">
        <v>9</v>
      </c>
      <c r="K3" s="120"/>
      <c r="L3" s="120"/>
      <c r="M3" s="121"/>
      <c r="N3" s="109" t="s">
        <v>11</v>
      </c>
      <c r="O3" s="110"/>
      <c r="P3" s="110"/>
      <c r="Q3" s="110"/>
      <c r="R3" s="1" t="s">
        <v>12</v>
      </c>
    </row>
    <row r="4" spans="1:18" ht="15.75" thickBot="1" x14ac:dyDescent="0.3">
      <c r="A4" s="118"/>
      <c r="B4" s="6" t="s">
        <v>3</v>
      </c>
      <c r="C4" s="7" t="s">
        <v>4</v>
      </c>
      <c r="D4" s="7" t="s">
        <v>5</v>
      </c>
      <c r="E4" s="8" t="s">
        <v>6</v>
      </c>
      <c r="F4" s="6" t="s">
        <v>3</v>
      </c>
      <c r="G4" s="7" t="s">
        <v>4</v>
      </c>
      <c r="H4" s="7" t="s">
        <v>5</v>
      </c>
      <c r="I4" s="8" t="s">
        <v>6</v>
      </c>
      <c r="J4" s="6" t="s">
        <v>3</v>
      </c>
      <c r="K4" s="7" t="s">
        <v>4</v>
      </c>
      <c r="L4" s="7" t="s">
        <v>5</v>
      </c>
      <c r="M4" s="16" t="s">
        <v>6</v>
      </c>
      <c r="N4" s="18" t="s">
        <v>3</v>
      </c>
      <c r="O4" s="18" t="s">
        <v>4</v>
      </c>
      <c r="P4" s="18" t="s">
        <v>5</v>
      </c>
      <c r="Q4" s="23" t="s">
        <v>6</v>
      </c>
      <c r="R4" s="1"/>
    </row>
    <row r="5" spans="1:18" ht="15.75" x14ac:dyDescent="0.25">
      <c r="A5" s="12"/>
      <c r="B5" s="9"/>
      <c r="C5" s="10"/>
      <c r="D5" s="10"/>
      <c r="E5" s="11"/>
      <c r="F5" s="9"/>
      <c r="G5" s="10"/>
      <c r="H5" s="10"/>
      <c r="I5" s="11"/>
      <c r="J5" s="9"/>
      <c r="K5" s="10"/>
      <c r="L5" s="10"/>
      <c r="M5" s="17"/>
      <c r="N5" s="10"/>
      <c r="O5" s="10"/>
      <c r="P5" s="10"/>
      <c r="Q5" s="17"/>
      <c r="R5" s="1">
        <f>SUM(N5:Q5)/3</f>
        <v>0</v>
      </c>
    </row>
    <row r="6" spans="1:18" ht="15.75" x14ac:dyDescent="0.25">
      <c r="A6" s="13"/>
      <c r="B6" s="9"/>
      <c r="C6" s="10"/>
      <c r="D6" s="10"/>
      <c r="E6" s="11"/>
      <c r="F6" s="9"/>
      <c r="G6" s="10"/>
      <c r="H6" s="10"/>
      <c r="I6" s="11"/>
      <c r="J6" s="9"/>
      <c r="K6" s="10"/>
      <c r="L6" s="10"/>
      <c r="M6" s="17"/>
      <c r="N6" s="10"/>
      <c r="O6" s="10"/>
      <c r="P6" s="10"/>
      <c r="Q6" s="17"/>
      <c r="R6" s="24">
        <f t="shared" ref="R6:R8" si="0">SUM(N6:Q6)/3</f>
        <v>0</v>
      </c>
    </row>
    <row r="7" spans="1:18" ht="15.75" x14ac:dyDescent="0.25">
      <c r="A7" s="30"/>
      <c r="B7" s="31"/>
      <c r="C7" s="32"/>
      <c r="D7" s="32"/>
      <c r="E7" s="33"/>
      <c r="F7" s="31"/>
      <c r="G7" s="32"/>
      <c r="H7" s="32"/>
      <c r="I7" s="33"/>
      <c r="J7" s="31"/>
      <c r="K7" s="32"/>
      <c r="L7" s="32"/>
      <c r="M7" s="34"/>
      <c r="N7" s="32"/>
      <c r="O7" s="32"/>
      <c r="P7" s="32"/>
      <c r="Q7" s="34"/>
      <c r="R7" s="35">
        <f t="shared" si="0"/>
        <v>0</v>
      </c>
    </row>
    <row r="8" spans="1:18" ht="15.75" thickBot="1" x14ac:dyDescent="0.3">
      <c r="A8" s="14" t="s">
        <v>10</v>
      </c>
      <c r="B8" s="19"/>
      <c r="C8" s="20"/>
      <c r="D8" s="20"/>
      <c r="E8" s="21"/>
      <c r="F8" s="19"/>
      <c r="G8" s="20"/>
      <c r="H8" s="20"/>
      <c r="I8" s="21"/>
      <c r="J8" s="19"/>
      <c r="K8" s="20"/>
      <c r="L8" s="20"/>
      <c r="M8" s="22"/>
      <c r="N8" s="10"/>
      <c r="O8" s="10"/>
      <c r="P8" s="10"/>
      <c r="Q8" s="17"/>
      <c r="R8" s="24">
        <f t="shared" si="0"/>
        <v>0</v>
      </c>
    </row>
    <row r="9" spans="1:18" x14ac:dyDescent="0.25">
      <c r="B9" s="2"/>
      <c r="C9" s="2"/>
      <c r="D9" s="2"/>
      <c r="E9" s="2"/>
      <c r="F9" s="2"/>
    </row>
    <row r="10" spans="1:18" ht="15" customHeight="1" x14ac:dyDescent="0.25">
      <c r="A10" s="111" t="s">
        <v>13</v>
      </c>
      <c r="B10" s="111"/>
      <c r="C10" s="111"/>
      <c r="D10" s="111"/>
      <c r="E10" s="26"/>
      <c r="F10" s="26"/>
      <c r="G10" s="26"/>
      <c r="H10" s="3"/>
      <c r="I10" s="3"/>
      <c r="J10" s="3"/>
      <c r="K10" s="3"/>
    </row>
    <row r="11" spans="1:18" x14ac:dyDescent="0.25">
      <c r="A11" s="111"/>
      <c r="B11" s="111"/>
      <c r="C11" s="111"/>
      <c r="D11" s="111"/>
      <c r="E11" s="26"/>
      <c r="F11" s="26"/>
      <c r="G11" s="26"/>
      <c r="H11" s="3"/>
      <c r="I11" s="3"/>
      <c r="J11" s="3"/>
      <c r="K11" s="3"/>
    </row>
    <row r="12" spans="1:18" ht="16.5" thickBot="1" x14ac:dyDescent="0.3">
      <c r="A12" s="27" t="s">
        <v>0</v>
      </c>
      <c r="B12" s="28" t="s">
        <v>1</v>
      </c>
      <c r="C12" s="28" t="s">
        <v>14</v>
      </c>
      <c r="D12" s="29" t="s">
        <v>2</v>
      </c>
      <c r="E12" s="4"/>
      <c r="F12" s="4"/>
      <c r="G12" s="4"/>
      <c r="H12" s="4"/>
    </row>
    <row r="13" spans="1:18" ht="15.75" x14ac:dyDescent="0.25">
      <c r="A13" s="12"/>
      <c r="B13" s="15"/>
      <c r="C13" s="25"/>
      <c r="D13" s="15">
        <f>SUM(B13:C13)</f>
        <v>0</v>
      </c>
      <c r="E13" s="5"/>
      <c r="F13" s="5"/>
      <c r="G13" s="5"/>
      <c r="H13" s="5"/>
    </row>
    <row r="14" spans="1:18" ht="15.75" x14ac:dyDescent="0.25">
      <c r="A14" s="13"/>
      <c r="B14" s="15"/>
      <c r="C14" s="25"/>
      <c r="D14" s="15">
        <f t="shared" ref="D14:D16" si="1">SUM(B14:C14)</f>
        <v>0</v>
      </c>
      <c r="E14" s="5"/>
      <c r="F14" s="5"/>
      <c r="G14" s="5"/>
      <c r="H14" s="5"/>
    </row>
    <row r="15" spans="1:18" ht="15.75" x14ac:dyDescent="0.25">
      <c r="A15" s="30"/>
      <c r="B15" s="36"/>
      <c r="C15" s="37"/>
      <c r="D15" s="36">
        <f t="shared" si="1"/>
        <v>0</v>
      </c>
      <c r="E15" s="5"/>
      <c r="F15" s="5"/>
      <c r="G15" s="5"/>
      <c r="H15" s="5"/>
    </row>
    <row r="16" spans="1:18" ht="15.75" thickBot="1" x14ac:dyDescent="0.3">
      <c r="A16" s="14"/>
      <c r="B16" s="15"/>
      <c r="C16" s="25"/>
      <c r="D16" s="15">
        <f t="shared" si="1"/>
        <v>0</v>
      </c>
      <c r="E16" s="5"/>
      <c r="F16" s="5"/>
      <c r="G16" s="5"/>
      <c r="H16" s="5"/>
    </row>
    <row r="19" spans="1:7" ht="15.75" x14ac:dyDescent="0.25">
      <c r="A19" s="38"/>
      <c r="B19" s="39"/>
      <c r="C19" s="40"/>
      <c r="D19" s="40"/>
      <c r="E19" s="40"/>
      <c r="F19" s="4"/>
      <c r="G19" s="4"/>
    </row>
    <row r="20" spans="1:7" ht="15.75" x14ac:dyDescent="0.25">
      <c r="A20" s="41"/>
      <c r="B20" s="2"/>
      <c r="C20" s="2"/>
      <c r="D20" s="2"/>
      <c r="E20" s="2"/>
      <c r="F20" s="2"/>
      <c r="G20" s="5"/>
    </row>
  </sheetData>
  <mergeCells count="7">
    <mergeCell ref="N3:Q3"/>
    <mergeCell ref="A10:D11"/>
    <mergeCell ref="A1:M2"/>
    <mergeCell ref="A3:A4"/>
    <mergeCell ref="B3:E3"/>
    <mergeCell ref="J3:M3"/>
    <mergeCell ref="F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37CFD-0320-489C-B7C0-FD2BF5DB0A46}">
  <dimension ref="A1:M79"/>
  <sheetViews>
    <sheetView tabSelected="1" workbookViewId="0">
      <selection activeCell="L10" sqref="L10"/>
    </sheetView>
  </sheetViews>
  <sheetFormatPr defaultColWidth="42.5703125" defaultRowHeight="15" x14ac:dyDescent="0.25"/>
  <cols>
    <col min="1" max="1" width="22.7109375" bestFit="1" customWidth="1"/>
    <col min="2" max="2" width="5.5703125" bestFit="1" customWidth="1"/>
    <col min="3" max="3" width="36.42578125" bestFit="1" customWidth="1"/>
    <col min="4" max="4" width="13.85546875" style="61" bestFit="1" customWidth="1"/>
    <col min="5" max="5" width="13.85546875" style="61" customWidth="1"/>
    <col min="6" max="6" width="16" style="61" bestFit="1" customWidth="1"/>
    <col min="7" max="7" width="12.42578125" customWidth="1"/>
    <col min="8" max="8" width="22.7109375" bestFit="1" customWidth="1"/>
    <col min="9" max="9" width="5.5703125" bestFit="1" customWidth="1"/>
    <col min="10" max="10" width="36.42578125" bestFit="1" customWidth="1"/>
    <col min="11" max="11" width="13.85546875" bestFit="1" customWidth="1"/>
    <col min="12" max="12" width="12.42578125" bestFit="1" customWidth="1"/>
    <col min="13" max="13" width="16" bestFit="1" customWidth="1"/>
  </cols>
  <sheetData>
    <row r="1" spans="1:13" x14ac:dyDescent="0.25">
      <c r="A1" s="122" t="s">
        <v>51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4"/>
    </row>
    <row r="2" spans="1:13" x14ac:dyDescent="0.25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3" spans="1:13" ht="15.75" thickBot="1" x14ac:dyDescent="0.3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/>
    </row>
    <row r="4" spans="1:13" ht="15.75" thickBot="1" x14ac:dyDescent="0.3">
      <c r="A4" s="147" t="s">
        <v>16</v>
      </c>
      <c r="B4" s="148"/>
      <c r="C4" s="148"/>
      <c r="D4" s="148"/>
      <c r="E4" s="148"/>
      <c r="F4" s="149"/>
      <c r="H4" s="147" t="s">
        <v>41</v>
      </c>
      <c r="I4" s="148"/>
      <c r="J4" s="148"/>
      <c r="K4" s="148"/>
      <c r="L4" s="148"/>
      <c r="M4" s="149"/>
    </row>
    <row r="5" spans="1:13" ht="15.75" thickBot="1" x14ac:dyDescent="0.3">
      <c r="A5" s="42" t="s">
        <v>18</v>
      </c>
      <c r="B5" s="43" t="s">
        <v>17</v>
      </c>
      <c r="C5" s="44" t="s">
        <v>19</v>
      </c>
      <c r="D5" s="57" t="s">
        <v>20</v>
      </c>
      <c r="E5" s="57" t="s">
        <v>38</v>
      </c>
      <c r="F5" s="57" t="s">
        <v>21</v>
      </c>
      <c r="H5" s="42" t="s">
        <v>18</v>
      </c>
      <c r="I5" s="43" t="s">
        <v>17</v>
      </c>
      <c r="J5" s="44" t="s">
        <v>19</v>
      </c>
      <c r="K5" s="57" t="s">
        <v>20</v>
      </c>
      <c r="L5" s="57" t="s">
        <v>38</v>
      </c>
      <c r="M5" s="57" t="s">
        <v>21</v>
      </c>
    </row>
    <row r="6" spans="1:13" ht="30.75" thickBot="1" x14ac:dyDescent="0.3">
      <c r="A6" s="45" t="s">
        <v>22</v>
      </c>
      <c r="B6" s="46">
        <v>156</v>
      </c>
      <c r="C6" s="47" t="s">
        <v>23</v>
      </c>
      <c r="D6" s="58">
        <v>1115.45</v>
      </c>
      <c r="E6" s="58"/>
      <c r="F6" s="58">
        <f>B6*D6</f>
        <v>174010.2</v>
      </c>
      <c r="H6" s="45" t="s">
        <v>22</v>
      </c>
      <c r="I6" s="46">
        <v>156</v>
      </c>
      <c r="J6" s="47" t="s">
        <v>23</v>
      </c>
      <c r="K6" s="58"/>
      <c r="L6" s="58"/>
      <c r="M6" s="58" t="s">
        <v>40</v>
      </c>
    </row>
    <row r="7" spans="1:13" ht="30.75" thickBot="1" x14ac:dyDescent="0.3">
      <c r="A7" s="48" t="s">
        <v>24</v>
      </c>
      <c r="B7" s="49">
        <v>157</v>
      </c>
      <c r="C7" s="50" t="s">
        <v>25</v>
      </c>
      <c r="D7" s="59">
        <v>1790.1</v>
      </c>
      <c r="E7" s="65"/>
      <c r="F7" s="58">
        <f>B7*D7</f>
        <v>281045.7</v>
      </c>
      <c r="H7" s="48" t="s">
        <v>24</v>
      </c>
      <c r="I7" s="49">
        <v>157</v>
      </c>
      <c r="J7" s="50" t="s">
        <v>25</v>
      </c>
      <c r="K7" s="59"/>
      <c r="L7" s="65"/>
      <c r="M7" s="58" t="s">
        <v>40</v>
      </c>
    </row>
    <row r="8" spans="1:13" ht="15.75" thickBot="1" x14ac:dyDescent="0.3">
      <c r="A8" s="131" t="s">
        <v>26</v>
      </c>
      <c r="B8" s="132"/>
      <c r="C8" s="132"/>
      <c r="D8" s="140"/>
      <c r="E8" s="64"/>
      <c r="F8" s="67">
        <f>SUM(F6:F7)</f>
        <v>455055.9</v>
      </c>
      <c r="H8" s="131" t="s">
        <v>26</v>
      </c>
      <c r="I8" s="132"/>
      <c r="J8" s="132"/>
      <c r="K8" s="140"/>
      <c r="L8" s="64"/>
      <c r="M8" s="67">
        <f>SUM(M6:M7)</f>
        <v>0</v>
      </c>
    </row>
    <row r="9" spans="1:13" ht="15.75" thickBot="1" x14ac:dyDescent="0.3">
      <c r="A9" s="51" t="s">
        <v>27</v>
      </c>
      <c r="B9" s="52" t="s">
        <v>17</v>
      </c>
      <c r="C9" s="53" t="s">
        <v>19</v>
      </c>
      <c r="D9" s="58" t="s">
        <v>20</v>
      </c>
      <c r="E9" s="58"/>
      <c r="F9" s="58" t="s">
        <v>21</v>
      </c>
      <c r="H9" s="51" t="s">
        <v>27</v>
      </c>
      <c r="I9" s="52" t="s">
        <v>17</v>
      </c>
      <c r="J9" s="53" t="s">
        <v>19</v>
      </c>
      <c r="K9" s="58" t="s">
        <v>20</v>
      </c>
      <c r="L9" s="58"/>
      <c r="M9" s="58" t="s">
        <v>21</v>
      </c>
    </row>
    <row r="10" spans="1:13" ht="30.75" thickBot="1" x14ac:dyDescent="0.3">
      <c r="A10" s="45" t="s">
        <v>28</v>
      </c>
      <c r="B10" s="46">
        <v>288</v>
      </c>
      <c r="C10" s="47" t="s">
        <v>29</v>
      </c>
      <c r="D10" s="58">
        <v>610.55999999999995</v>
      </c>
      <c r="E10" s="58"/>
      <c r="F10" s="58">
        <f>B10*D10</f>
        <v>175841.27999999997</v>
      </c>
      <c r="H10" s="45" t="s">
        <v>28</v>
      </c>
      <c r="I10" s="46">
        <v>288</v>
      </c>
      <c r="J10" s="47" t="s">
        <v>29</v>
      </c>
      <c r="K10" s="58"/>
      <c r="L10" s="58"/>
      <c r="M10" s="58" t="s">
        <v>40</v>
      </c>
    </row>
    <row r="11" spans="1:13" ht="15.75" thickBot="1" x14ac:dyDescent="0.3">
      <c r="A11" s="131" t="s">
        <v>30</v>
      </c>
      <c r="B11" s="132"/>
      <c r="C11" s="132"/>
      <c r="D11" s="140"/>
      <c r="E11" s="64"/>
      <c r="F11" s="62">
        <f>SUM(F10)</f>
        <v>175841.27999999997</v>
      </c>
      <c r="H11" s="131" t="s">
        <v>30</v>
      </c>
      <c r="I11" s="132"/>
      <c r="J11" s="132"/>
      <c r="K11" s="140"/>
      <c r="L11" s="64"/>
      <c r="M11" s="62">
        <f>SUM(M10)</f>
        <v>0</v>
      </c>
    </row>
    <row r="12" spans="1:13" ht="29.25" thickBot="1" x14ac:dyDescent="0.3">
      <c r="A12" s="51" t="s">
        <v>31</v>
      </c>
      <c r="B12" s="52" t="s">
        <v>17</v>
      </c>
      <c r="C12" s="53" t="s">
        <v>32</v>
      </c>
      <c r="D12" s="58" t="s">
        <v>20</v>
      </c>
      <c r="E12" s="58"/>
      <c r="F12" s="58" t="s">
        <v>21</v>
      </c>
      <c r="H12" s="51" t="s">
        <v>31</v>
      </c>
      <c r="I12" s="52" t="s">
        <v>17</v>
      </c>
      <c r="J12" s="53" t="s">
        <v>32</v>
      </c>
      <c r="K12" s="58" t="s">
        <v>20</v>
      </c>
      <c r="L12" s="58"/>
      <c r="M12" s="58" t="s">
        <v>21</v>
      </c>
    </row>
    <row r="13" spans="1:13" ht="30.75" thickBot="1" x14ac:dyDescent="0.3">
      <c r="A13" s="45" t="s">
        <v>22</v>
      </c>
      <c r="B13" s="46">
        <v>156</v>
      </c>
      <c r="C13" s="47" t="s">
        <v>33</v>
      </c>
      <c r="D13" s="58">
        <v>309</v>
      </c>
      <c r="E13" s="58"/>
      <c r="F13" s="58">
        <f>B13*D13</f>
        <v>48204</v>
      </c>
      <c r="H13" s="45" t="s">
        <v>22</v>
      </c>
      <c r="I13" s="46">
        <v>156</v>
      </c>
      <c r="J13" s="47" t="s">
        <v>33</v>
      </c>
      <c r="K13" s="58">
        <v>234.5</v>
      </c>
      <c r="L13" s="58"/>
      <c r="M13" s="58">
        <f>I13*K13</f>
        <v>36582</v>
      </c>
    </row>
    <row r="14" spans="1:13" ht="30.75" thickBot="1" x14ac:dyDescent="0.3">
      <c r="A14" s="48" t="s">
        <v>24</v>
      </c>
      <c r="B14" s="49">
        <v>157</v>
      </c>
      <c r="C14" s="50" t="s">
        <v>33</v>
      </c>
      <c r="D14" s="59">
        <v>342.01</v>
      </c>
      <c r="E14" s="59"/>
      <c r="F14" s="58">
        <f t="shared" ref="F14:F15" si="0">B14*D14</f>
        <v>53695.57</v>
      </c>
      <c r="H14" s="48" t="s">
        <v>24</v>
      </c>
      <c r="I14" s="49">
        <v>157</v>
      </c>
      <c r="J14" s="50" t="s">
        <v>33</v>
      </c>
      <c r="K14" s="58">
        <v>234.5</v>
      </c>
      <c r="L14" s="65"/>
      <c r="M14" s="58">
        <f t="shared" ref="M14:M15" si="1">I14*K14</f>
        <v>36816.5</v>
      </c>
    </row>
    <row r="15" spans="1:13" ht="30.75" thickBot="1" x14ac:dyDescent="0.3">
      <c r="A15" s="54" t="s">
        <v>34</v>
      </c>
      <c r="B15" s="55">
        <v>131</v>
      </c>
      <c r="C15" s="56" t="s">
        <v>33</v>
      </c>
      <c r="D15" s="60">
        <v>389.17</v>
      </c>
      <c r="E15" s="59"/>
      <c r="F15" s="58">
        <f t="shared" si="0"/>
        <v>50981.270000000004</v>
      </c>
      <c r="H15" s="54" t="s">
        <v>34</v>
      </c>
      <c r="I15" s="55">
        <v>131</v>
      </c>
      <c r="J15" s="56" t="s">
        <v>33</v>
      </c>
      <c r="K15" s="58">
        <v>234.5</v>
      </c>
      <c r="L15" s="65"/>
      <c r="M15" s="58">
        <f t="shared" si="1"/>
        <v>30719.5</v>
      </c>
    </row>
    <row r="16" spans="1:13" ht="15.75" thickBot="1" x14ac:dyDescent="0.3">
      <c r="A16" s="131" t="s">
        <v>35</v>
      </c>
      <c r="B16" s="132"/>
      <c r="C16" s="132"/>
      <c r="D16" s="132"/>
      <c r="E16" s="133"/>
      <c r="F16" s="63">
        <f>SUM(F13:F15)</f>
        <v>152880.84000000003</v>
      </c>
      <c r="H16" s="131" t="s">
        <v>35</v>
      </c>
      <c r="I16" s="132"/>
      <c r="J16" s="132"/>
      <c r="K16" s="132"/>
      <c r="L16" s="133"/>
      <c r="M16" s="68">
        <f>SUM(M13:M15)</f>
        <v>104118</v>
      </c>
    </row>
    <row r="17" spans="1:13" ht="15.75" thickBot="1" x14ac:dyDescent="0.3">
      <c r="A17" s="131" t="s">
        <v>36</v>
      </c>
      <c r="B17" s="132"/>
      <c r="C17" s="132"/>
      <c r="D17" s="132"/>
      <c r="E17" s="132"/>
      <c r="F17" s="69">
        <f>F8+F11+F16</f>
        <v>783778.02</v>
      </c>
      <c r="H17" s="131" t="s">
        <v>36</v>
      </c>
      <c r="I17" s="132"/>
      <c r="J17" s="132"/>
      <c r="K17" s="132"/>
      <c r="L17" s="132"/>
      <c r="M17" s="69">
        <f>M8+M11+M16</f>
        <v>104118</v>
      </c>
    </row>
    <row r="19" spans="1:13" ht="15.75" thickBot="1" x14ac:dyDescent="0.3"/>
    <row r="20" spans="1:13" ht="15.75" thickBot="1" x14ac:dyDescent="0.3">
      <c r="A20" s="137" t="s">
        <v>37</v>
      </c>
      <c r="B20" s="138"/>
      <c r="C20" s="138"/>
      <c r="D20" s="138"/>
      <c r="E20" s="138"/>
      <c r="F20" s="139"/>
      <c r="H20" s="137" t="s">
        <v>46</v>
      </c>
      <c r="I20" s="138"/>
      <c r="J20" s="138"/>
      <c r="K20" s="138"/>
      <c r="L20" s="138"/>
      <c r="M20" s="139"/>
    </row>
    <row r="21" spans="1:13" ht="15.75" thickBot="1" x14ac:dyDescent="0.3">
      <c r="A21" s="42" t="s">
        <v>18</v>
      </c>
      <c r="B21" s="43" t="s">
        <v>17</v>
      </c>
      <c r="C21" s="44" t="s">
        <v>19</v>
      </c>
      <c r="D21" s="57" t="s">
        <v>20</v>
      </c>
      <c r="E21" s="57" t="s">
        <v>38</v>
      </c>
      <c r="F21" s="57" t="s">
        <v>21</v>
      </c>
      <c r="H21" s="42" t="s">
        <v>18</v>
      </c>
      <c r="I21" s="43" t="s">
        <v>17</v>
      </c>
      <c r="J21" s="44" t="s">
        <v>19</v>
      </c>
      <c r="K21" s="57" t="s">
        <v>20</v>
      </c>
      <c r="L21" s="57" t="s">
        <v>38</v>
      </c>
      <c r="M21" s="57" t="s">
        <v>21</v>
      </c>
    </row>
    <row r="22" spans="1:13" ht="30.75" thickBot="1" x14ac:dyDescent="0.3">
      <c r="A22" s="45" t="s">
        <v>22</v>
      </c>
      <c r="B22" s="46">
        <v>156</v>
      </c>
      <c r="C22" s="47" t="s">
        <v>23</v>
      </c>
      <c r="D22" s="58">
        <v>1500</v>
      </c>
      <c r="E22" s="58">
        <v>21060</v>
      </c>
      <c r="F22" s="58">
        <f>B22*D22+E22</f>
        <v>255060</v>
      </c>
      <c r="H22" s="85" t="s">
        <v>22</v>
      </c>
      <c r="I22" s="86">
        <v>156</v>
      </c>
      <c r="J22" s="87" t="s">
        <v>23</v>
      </c>
      <c r="K22" s="81">
        <v>1065</v>
      </c>
      <c r="L22" s="81"/>
      <c r="M22" s="81">
        <f>I22*K22+L22</f>
        <v>166140</v>
      </c>
    </row>
    <row r="23" spans="1:13" ht="30.75" thickBot="1" x14ac:dyDescent="0.3">
      <c r="A23" s="48" t="s">
        <v>24</v>
      </c>
      <c r="B23" s="49">
        <v>157</v>
      </c>
      <c r="C23" s="50" t="s">
        <v>25</v>
      </c>
      <c r="D23" s="59">
        <v>1500</v>
      </c>
      <c r="E23" s="65">
        <v>21195</v>
      </c>
      <c r="F23" s="58">
        <f>B23*D23+E23</f>
        <v>256695</v>
      </c>
      <c r="H23" s="97" t="s">
        <v>24</v>
      </c>
      <c r="I23" s="98">
        <v>157</v>
      </c>
      <c r="J23" s="99" t="s">
        <v>25</v>
      </c>
      <c r="K23" s="81">
        <v>1630</v>
      </c>
      <c r="L23" s="100">
        <v>12646.5</v>
      </c>
      <c r="M23" s="81">
        <f>I23*K23+L23</f>
        <v>268556.5</v>
      </c>
    </row>
    <row r="24" spans="1:13" ht="45.75" thickBot="1" x14ac:dyDescent="0.3">
      <c r="A24" s="131" t="s">
        <v>26</v>
      </c>
      <c r="B24" s="132"/>
      <c r="C24" s="132"/>
      <c r="D24" s="140"/>
      <c r="E24" s="64"/>
      <c r="F24" s="67">
        <f>SUM(F22:F23)</f>
        <v>511755</v>
      </c>
      <c r="H24" s="101" t="s">
        <v>22</v>
      </c>
      <c r="I24" s="102">
        <v>156</v>
      </c>
      <c r="J24" s="103" t="s">
        <v>42</v>
      </c>
      <c r="K24" s="104"/>
      <c r="L24" s="81"/>
      <c r="M24" s="81">
        <f>I24*K24+L24</f>
        <v>0</v>
      </c>
    </row>
    <row r="25" spans="1:13" ht="45.75" thickBot="1" x14ac:dyDescent="0.3">
      <c r="A25" s="51" t="s">
        <v>27</v>
      </c>
      <c r="B25" s="52" t="s">
        <v>17</v>
      </c>
      <c r="C25" s="53" t="s">
        <v>19</v>
      </c>
      <c r="D25" s="58" t="s">
        <v>20</v>
      </c>
      <c r="E25" s="58"/>
      <c r="F25" s="58" t="s">
        <v>21</v>
      </c>
      <c r="H25" s="105" t="s">
        <v>24</v>
      </c>
      <c r="I25" s="106">
        <v>157</v>
      </c>
      <c r="J25" s="107" t="s">
        <v>43</v>
      </c>
      <c r="K25" s="108"/>
      <c r="L25" s="100"/>
      <c r="M25" s="81">
        <f>I25*K25+L25</f>
        <v>0</v>
      </c>
    </row>
    <row r="26" spans="1:13" ht="30.75" thickBot="1" x14ac:dyDescent="0.3">
      <c r="A26" s="45" t="s">
        <v>28</v>
      </c>
      <c r="B26" s="46">
        <v>288</v>
      </c>
      <c r="C26" s="47" t="s">
        <v>29</v>
      </c>
      <c r="D26" s="58">
        <v>1500</v>
      </c>
      <c r="E26" s="58">
        <v>38880</v>
      </c>
      <c r="F26" s="58">
        <f>B26*D26+E26</f>
        <v>470880</v>
      </c>
      <c r="H26" s="144" t="s">
        <v>26</v>
      </c>
      <c r="I26" s="145"/>
      <c r="J26" s="145"/>
      <c r="K26" s="145"/>
      <c r="L26" s="146"/>
      <c r="M26" s="88">
        <f>SUM(M22+M23+M24+M25)</f>
        <v>434696.5</v>
      </c>
    </row>
    <row r="27" spans="1:13" ht="15.75" thickBot="1" x14ac:dyDescent="0.3">
      <c r="A27" s="131" t="s">
        <v>30</v>
      </c>
      <c r="B27" s="132"/>
      <c r="C27" s="132"/>
      <c r="D27" s="140"/>
      <c r="E27" s="64"/>
      <c r="F27" s="62">
        <f>SUM(F26)</f>
        <v>470880</v>
      </c>
      <c r="H27" s="51" t="s">
        <v>27</v>
      </c>
      <c r="I27" s="52" t="s">
        <v>17</v>
      </c>
      <c r="J27" s="53" t="s">
        <v>19</v>
      </c>
      <c r="K27" s="58" t="s">
        <v>20</v>
      </c>
      <c r="L27" s="58"/>
      <c r="M27" s="58" t="s">
        <v>21</v>
      </c>
    </row>
    <row r="28" spans="1:13" ht="30.75" thickBot="1" x14ac:dyDescent="0.3">
      <c r="A28" s="51" t="s">
        <v>31</v>
      </c>
      <c r="B28" s="52" t="s">
        <v>17</v>
      </c>
      <c r="C28" s="53" t="s">
        <v>32</v>
      </c>
      <c r="D28" s="58" t="s">
        <v>20</v>
      </c>
      <c r="E28" s="65"/>
      <c r="F28" s="58" t="s">
        <v>21</v>
      </c>
      <c r="H28" s="45" t="s">
        <v>28</v>
      </c>
      <c r="I28" s="46">
        <v>288</v>
      </c>
      <c r="J28" s="47" t="s">
        <v>29</v>
      </c>
      <c r="K28" s="58">
        <v>1495</v>
      </c>
      <c r="L28" s="58"/>
      <c r="M28" s="58">
        <f>I28*K28+L28</f>
        <v>430560</v>
      </c>
    </row>
    <row r="29" spans="1:13" ht="30.75" thickBot="1" x14ac:dyDescent="0.3">
      <c r="A29" s="45" t="s">
        <v>22</v>
      </c>
      <c r="B29" s="46">
        <v>156</v>
      </c>
      <c r="C29" s="47" t="s">
        <v>33</v>
      </c>
      <c r="D29" s="58"/>
      <c r="E29" s="66"/>
      <c r="F29" s="58" t="s">
        <v>39</v>
      </c>
      <c r="H29" s="45" t="s">
        <v>28</v>
      </c>
      <c r="I29" s="46">
        <v>288</v>
      </c>
      <c r="J29" s="47" t="s">
        <v>44</v>
      </c>
      <c r="K29" s="58">
        <v>255</v>
      </c>
      <c r="L29" s="58">
        <v>52763.75</v>
      </c>
      <c r="M29" s="58">
        <f>I29*K29+L29</f>
        <v>126203.75</v>
      </c>
    </row>
    <row r="30" spans="1:13" ht="30.75" thickBot="1" x14ac:dyDescent="0.3">
      <c r="A30" s="48" t="s">
        <v>24</v>
      </c>
      <c r="B30" s="49">
        <v>157</v>
      </c>
      <c r="C30" s="50" t="s">
        <v>33</v>
      </c>
      <c r="D30" s="59"/>
      <c r="E30" s="65"/>
      <c r="F30" s="58" t="s">
        <v>39</v>
      </c>
      <c r="H30" s="131" t="s">
        <v>30</v>
      </c>
      <c r="I30" s="132"/>
      <c r="J30" s="132"/>
      <c r="K30" s="132"/>
      <c r="L30" s="133"/>
      <c r="M30" s="67">
        <f>SUM(M28+M29)</f>
        <v>556763.75</v>
      </c>
    </row>
    <row r="31" spans="1:13" ht="30.75" thickBot="1" x14ac:dyDescent="0.3">
      <c r="A31" s="54" t="s">
        <v>34</v>
      </c>
      <c r="B31" s="55">
        <v>131</v>
      </c>
      <c r="C31" s="56" t="s">
        <v>33</v>
      </c>
      <c r="D31" s="60"/>
      <c r="E31" s="65"/>
      <c r="F31" s="58" t="s">
        <v>39</v>
      </c>
      <c r="H31" s="51" t="s">
        <v>31</v>
      </c>
      <c r="I31" s="52" t="s">
        <v>17</v>
      </c>
      <c r="J31" s="53" t="s">
        <v>32</v>
      </c>
      <c r="K31" s="58" t="s">
        <v>20</v>
      </c>
      <c r="L31" s="58"/>
      <c r="M31" s="58" t="s">
        <v>21</v>
      </c>
    </row>
    <row r="32" spans="1:13" ht="30.75" thickBot="1" x14ac:dyDescent="0.3">
      <c r="A32" s="131" t="s">
        <v>35</v>
      </c>
      <c r="B32" s="132"/>
      <c r="C32" s="132"/>
      <c r="D32" s="132"/>
      <c r="E32" s="133"/>
      <c r="F32" s="68"/>
      <c r="H32" s="45" t="s">
        <v>22</v>
      </c>
      <c r="I32" s="46">
        <v>156</v>
      </c>
      <c r="J32" s="47" t="s">
        <v>33</v>
      </c>
      <c r="K32" s="58">
        <v>1065</v>
      </c>
      <c r="L32" s="58"/>
      <c r="M32" s="58">
        <f>I32*K32</f>
        <v>166140</v>
      </c>
    </row>
    <row r="33" spans="1:13" ht="30.75" thickBot="1" x14ac:dyDescent="0.3">
      <c r="A33" s="131" t="s">
        <v>36</v>
      </c>
      <c r="B33" s="132"/>
      <c r="C33" s="132"/>
      <c r="D33" s="132"/>
      <c r="E33" s="132"/>
      <c r="F33" s="69">
        <f>F24+F27+F32</f>
        <v>982635</v>
      </c>
      <c r="H33" s="48" t="s">
        <v>24</v>
      </c>
      <c r="I33" s="49">
        <v>157</v>
      </c>
      <c r="J33" s="50" t="s">
        <v>33</v>
      </c>
      <c r="K33" s="58">
        <v>1630</v>
      </c>
      <c r="L33" s="65"/>
      <c r="M33" s="58">
        <f t="shared" ref="M33" si="2">I33*K33</f>
        <v>255910</v>
      </c>
    </row>
    <row r="34" spans="1:13" ht="30.75" thickBot="1" x14ac:dyDescent="0.3">
      <c r="H34" s="54" t="s">
        <v>34</v>
      </c>
      <c r="I34" s="55">
        <v>131</v>
      </c>
      <c r="J34" s="56" t="s">
        <v>33</v>
      </c>
      <c r="K34" s="58">
        <v>0</v>
      </c>
      <c r="L34" s="65"/>
      <c r="M34" s="58">
        <f>L34</f>
        <v>0</v>
      </c>
    </row>
    <row r="35" spans="1:13" ht="15.75" thickBot="1" x14ac:dyDescent="0.3">
      <c r="A35" s="137" t="s">
        <v>48</v>
      </c>
      <c r="B35" s="138"/>
      <c r="C35" s="138"/>
      <c r="D35" s="138"/>
      <c r="E35" s="138"/>
      <c r="F35" s="139"/>
      <c r="H35" s="131" t="s">
        <v>35</v>
      </c>
      <c r="I35" s="132"/>
      <c r="J35" s="132"/>
      <c r="K35" s="132"/>
      <c r="L35" s="133"/>
      <c r="M35" s="96">
        <f>SUM(M32:M34)</f>
        <v>422050</v>
      </c>
    </row>
    <row r="36" spans="1:13" ht="15.75" thickBot="1" x14ac:dyDescent="0.3">
      <c r="A36" s="42" t="s">
        <v>18</v>
      </c>
      <c r="B36" s="43" t="s">
        <v>17</v>
      </c>
      <c r="C36" s="44" t="s">
        <v>19</v>
      </c>
      <c r="D36" s="57" t="s">
        <v>20</v>
      </c>
      <c r="E36" s="57" t="s">
        <v>38</v>
      </c>
      <c r="F36" s="57" t="s">
        <v>21</v>
      </c>
      <c r="H36" s="131" t="s">
        <v>36</v>
      </c>
      <c r="I36" s="132"/>
      <c r="J36" s="132"/>
      <c r="K36" s="132"/>
      <c r="L36" s="132"/>
      <c r="M36" s="69">
        <f>M26+M30+M35</f>
        <v>1413510.25</v>
      </c>
    </row>
    <row r="37" spans="1:13" ht="30.75" thickBot="1" x14ac:dyDescent="0.3">
      <c r="A37" s="45" t="s">
        <v>22</v>
      </c>
      <c r="B37" s="46">
        <v>156</v>
      </c>
      <c r="C37" s="47" t="s">
        <v>23</v>
      </c>
      <c r="D37" s="58">
        <v>52</v>
      </c>
      <c r="E37" s="58"/>
      <c r="F37" s="58">
        <f>B37*D37+E37</f>
        <v>8112</v>
      </c>
    </row>
    <row r="38" spans="1:13" ht="30.75" thickBot="1" x14ac:dyDescent="0.3">
      <c r="A38" s="48" t="s">
        <v>24</v>
      </c>
      <c r="B38" s="49">
        <v>157</v>
      </c>
      <c r="C38" s="50" t="s">
        <v>25</v>
      </c>
      <c r="D38" s="59"/>
      <c r="E38" s="65"/>
      <c r="F38" s="58">
        <f>B38*D38+E38</f>
        <v>0</v>
      </c>
      <c r="H38" s="137" t="s">
        <v>47</v>
      </c>
      <c r="I38" s="138"/>
      <c r="J38" s="138"/>
      <c r="K38" s="138"/>
      <c r="L38" s="138"/>
      <c r="M38" s="139"/>
    </row>
    <row r="39" spans="1:13" ht="15.75" thickBot="1" x14ac:dyDescent="0.3">
      <c r="A39" s="131" t="s">
        <v>26</v>
      </c>
      <c r="B39" s="132"/>
      <c r="C39" s="132"/>
      <c r="D39" s="140"/>
      <c r="E39" s="64"/>
      <c r="F39" s="67">
        <f>SUM(F37:F38)</f>
        <v>8112</v>
      </c>
      <c r="H39" s="42" t="s">
        <v>18</v>
      </c>
      <c r="I39" s="43" t="s">
        <v>17</v>
      </c>
      <c r="J39" s="44" t="s">
        <v>19</v>
      </c>
      <c r="K39" s="57" t="s">
        <v>20</v>
      </c>
      <c r="L39" s="57" t="s">
        <v>38</v>
      </c>
      <c r="M39" s="57" t="s">
        <v>21</v>
      </c>
    </row>
    <row r="40" spans="1:13" ht="30.75" thickBot="1" x14ac:dyDescent="0.3">
      <c r="A40" s="51" t="s">
        <v>27</v>
      </c>
      <c r="B40" s="52" t="s">
        <v>17</v>
      </c>
      <c r="C40" s="53" t="s">
        <v>19</v>
      </c>
      <c r="D40" s="58" t="s">
        <v>20</v>
      </c>
      <c r="E40" s="58"/>
      <c r="F40" s="58" t="s">
        <v>21</v>
      </c>
      <c r="H40" s="48" t="s">
        <v>22</v>
      </c>
      <c r="I40" s="49">
        <v>156</v>
      </c>
      <c r="J40" s="50" t="s">
        <v>23</v>
      </c>
      <c r="K40" s="59">
        <v>2165</v>
      </c>
      <c r="L40" s="58"/>
      <c r="M40" s="58">
        <f>I40*K40+L40</f>
        <v>337740</v>
      </c>
    </row>
    <row r="41" spans="1:13" ht="30.75" thickBot="1" x14ac:dyDescent="0.3">
      <c r="A41" s="45" t="s">
        <v>28</v>
      </c>
      <c r="B41" s="46">
        <v>288</v>
      </c>
      <c r="C41" s="47" t="s">
        <v>29</v>
      </c>
      <c r="D41" s="58"/>
      <c r="E41" s="58" t="s">
        <v>40</v>
      </c>
      <c r="F41" s="58" t="s">
        <v>39</v>
      </c>
      <c r="H41" s="70" t="s">
        <v>24</v>
      </c>
      <c r="I41" s="71">
        <v>157</v>
      </c>
      <c r="J41" s="72" t="s">
        <v>25</v>
      </c>
      <c r="K41" s="73">
        <v>3335</v>
      </c>
      <c r="L41" s="57"/>
      <c r="M41" s="58">
        <f>I41*K41+L41</f>
        <v>523595</v>
      </c>
    </row>
    <row r="42" spans="1:13" ht="45.75" thickBot="1" x14ac:dyDescent="0.3">
      <c r="A42" s="131" t="s">
        <v>30</v>
      </c>
      <c r="B42" s="132"/>
      <c r="C42" s="132"/>
      <c r="D42" s="132"/>
      <c r="E42" s="132"/>
      <c r="F42" s="67">
        <f>SUM(F41)</f>
        <v>0</v>
      </c>
      <c r="H42" s="77" t="s">
        <v>22</v>
      </c>
      <c r="I42" s="76">
        <v>156</v>
      </c>
      <c r="J42" s="72" t="s">
        <v>42</v>
      </c>
      <c r="K42" s="74">
        <v>1170</v>
      </c>
      <c r="L42" s="57"/>
      <c r="M42" s="57">
        <f>I42*K42+L42</f>
        <v>182520</v>
      </c>
    </row>
    <row r="43" spans="1:13" ht="45.75" thickBot="1" x14ac:dyDescent="0.3">
      <c r="A43" s="51" t="s">
        <v>31</v>
      </c>
      <c r="B43" s="52" t="s">
        <v>17</v>
      </c>
      <c r="C43" s="53" t="s">
        <v>32</v>
      </c>
      <c r="D43" s="58" t="s">
        <v>20</v>
      </c>
      <c r="E43" s="65"/>
      <c r="F43" s="58" t="s">
        <v>21</v>
      </c>
      <c r="H43" s="77" t="s">
        <v>24</v>
      </c>
      <c r="I43" s="76">
        <v>157</v>
      </c>
      <c r="J43" s="72" t="s">
        <v>43</v>
      </c>
      <c r="K43" s="74">
        <v>2160</v>
      </c>
      <c r="L43" s="57"/>
      <c r="M43" s="57">
        <f>I43*K43+L43</f>
        <v>339120</v>
      </c>
    </row>
    <row r="44" spans="1:13" ht="30.75" thickBot="1" x14ac:dyDescent="0.3">
      <c r="A44" s="45" t="s">
        <v>22</v>
      </c>
      <c r="B44" s="46">
        <v>156</v>
      </c>
      <c r="C44" s="47" t="s">
        <v>33</v>
      </c>
      <c r="D44" s="58"/>
      <c r="E44" s="66"/>
      <c r="F44" s="58" t="s">
        <v>39</v>
      </c>
      <c r="H44" s="141" t="s">
        <v>26</v>
      </c>
      <c r="I44" s="142"/>
      <c r="J44" s="142"/>
      <c r="K44" s="142"/>
      <c r="L44" s="143"/>
      <c r="M44" s="75">
        <f>SUM(M40+M41+M42+M43)</f>
        <v>1382975</v>
      </c>
    </row>
    <row r="45" spans="1:13" ht="30.75" thickBot="1" x14ac:dyDescent="0.3">
      <c r="A45" s="48" t="s">
        <v>24</v>
      </c>
      <c r="B45" s="49">
        <v>157</v>
      </c>
      <c r="C45" s="50" t="s">
        <v>33</v>
      </c>
      <c r="D45" s="59"/>
      <c r="E45" s="65"/>
      <c r="F45" s="58" t="s">
        <v>39</v>
      </c>
      <c r="H45" s="51" t="s">
        <v>27</v>
      </c>
      <c r="I45" s="52" t="s">
        <v>17</v>
      </c>
      <c r="J45" s="53" t="s">
        <v>19</v>
      </c>
      <c r="K45" s="58" t="s">
        <v>20</v>
      </c>
      <c r="L45" s="58"/>
      <c r="M45" s="58" t="s">
        <v>21</v>
      </c>
    </row>
    <row r="46" spans="1:13" ht="30.75" thickBot="1" x14ac:dyDescent="0.3">
      <c r="A46" s="54" t="s">
        <v>34</v>
      </c>
      <c r="B46" s="55">
        <v>131</v>
      </c>
      <c r="C46" s="56" t="s">
        <v>33</v>
      </c>
      <c r="D46" s="60"/>
      <c r="E46" s="65"/>
      <c r="F46" s="58" t="s">
        <v>39</v>
      </c>
      <c r="H46" s="45" t="s">
        <v>28</v>
      </c>
      <c r="I46" s="46">
        <v>288</v>
      </c>
      <c r="J46" s="47" t="s">
        <v>29</v>
      </c>
      <c r="K46" s="58">
        <v>2525</v>
      </c>
      <c r="L46" s="58"/>
      <c r="M46" s="58">
        <f>I46*K46+L46</f>
        <v>727200</v>
      </c>
    </row>
    <row r="47" spans="1:13" ht="30.75" thickBot="1" x14ac:dyDescent="0.3">
      <c r="A47" s="131" t="s">
        <v>35</v>
      </c>
      <c r="B47" s="132"/>
      <c r="C47" s="132"/>
      <c r="D47" s="132"/>
      <c r="E47" s="133"/>
      <c r="F47" s="68"/>
      <c r="H47" s="45" t="s">
        <v>28</v>
      </c>
      <c r="I47" s="46">
        <v>288</v>
      </c>
      <c r="J47" s="47" t="s">
        <v>44</v>
      </c>
      <c r="K47" s="58">
        <v>1530</v>
      </c>
      <c r="L47" s="58">
        <v>127540.75</v>
      </c>
      <c r="M47" s="58">
        <f>I47*K47+L47</f>
        <v>568180.75</v>
      </c>
    </row>
    <row r="48" spans="1:13" ht="15.75" thickBot="1" x14ac:dyDescent="0.3">
      <c r="A48" s="131" t="s">
        <v>36</v>
      </c>
      <c r="B48" s="132"/>
      <c r="C48" s="132"/>
      <c r="D48" s="132"/>
      <c r="E48" s="132"/>
      <c r="F48" s="69">
        <f>F39+F42+F47</f>
        <v>8112</v>
      </c>
      <c r="H48" s="131" t="s">
        <v>30</v>
      </c>
      <c r="I48" s="132"/>
      <c r="J48" s="132"/>
      <c r="K48" s="132"/>
      <c r="L48" s="133"/>
      <c r="M48" s="67">
        <f>SUM(M46+M47)</f>
        <v>1295380.75</v>
      </c>
    </row>
    <row r="49" spans="1:13" ht="29.25" thickBot="1" x14ac:dyDescent="0.3">
      <c r="H49" s="51" t="s">
        <v>31</v>
      </c>
      <c r="I49" s="52" t="s">
        <v>17</v>
      </c>
      <c r="J49" s="53" t="s">
        <v>32</v>
      </c>
      <c r="K49" s="58" t="s">
        <v>20</v>
      </c>
      <c r="L49" s="58"/>
      <c r="M49" s="58" t="s">
        <v>21</v>
      </c>
    </row>
    <row r="50" spans="1:13" ht="30.75" thickBot="1" x14ac:dyDescent="0.3">
      <c r="A50" s="137" t="s">
        <v>49</v>
      </c>
      <c r="B50" s="138"/>
      <c r="C50" s="138"/>
      <c r="D50" s="138"/>
      <c r="E50" s="138"/>
      <c r="F50" s="139"/>
      <c r="H50" s="45" t="s">
        <v>22</v>
      </c>
      <c r="I50" s="46">
        <v>156</v>
      </c>
      <c r="J50" s="47" t="s">
        <v>33</v>
      </c>
      <c r="K50" s="58"/>
      <c r="L50" s="58"/>
      <c r="M50" s="58">
        <f>I50*K50</f>
        <v>0</v>
      </c>
    </row>
    <row r="51" spans="1:13" ht="30.75" thickBot="1" x14ac:dyDescent="0.3">
      <c r="A51" s="42" t="s">
        <v>18</v>
      </c>
      <c r="B51" s="43" t="s">
        <v>17</v>
      </c>
      <c r="C51" s="44" t="s">
        <v>19</v>
      </c>
      <c r="D51" s="57" t="s">
        <v>20</v>
      </c>
      <c r="E51" s="57" t="s">
        <v>38</v>
      </c>
      <c r="F51" s="57" t="s">
        <v>21</v>
      </c>
      <c r="H51" s="48" t="s">
        <v>24</v>
      </c>
      <c r="I51" s="49">
        <v>157</v>
      </c>
      <c r="J51" s="50" t="s">
        <v>33</v>
      </c>
      <c r="K51" s="58"/>
      <c r="L51" s="65"/>
      <c r="M51" s="58">
        <f t="shared" ref="M51:M52" si="3">I51*K51</f>
        <v>0</v>
      </c>
    </row>
    <row r="52" spans="1:13" ht="30.75" thickBot="1" x14ac:dyDescent="0.3">
      <c r="A52" s="45" t="s">
        <v>22</v>
      </c>
      <c r="B52" s="46">
        <v>156</v>
      </c>
      <c r="C52" s="47" t="s">
        <v>23</v>
      </c>
      <c r="D52" s="58" t="s">
        <v>45</v>
      </c>
      <c r="E52" s="58"/>
      <c r="F52" s="58" t="s">
        <v>39</v>
      </c>
      <c r="H52" s="54" t="s">
        <v>34</v>
      </c>
      <c r="I52" s="55">
        <v>131</v>
      </c>
      <c r="J52" s="56" t="s">
        <v>33</v>
      </c>
      <c r="K52" s="58">
        <v>0</v>
      </c>
      <c r="L52" s="65"/>
      <c r="M52" s="58">
        <f t="shared" si="3"/>
        <v>0</v>
      </c>
    </row>
    <row r="53" spans="1:13" ht="30.75" thickBot="1" x14ac:dyDescent="0.3">
      <c r="A53" s="48" t="s">
        <v>24</v>
      </c>
      <c r="B53" s="49">
        <v>157</v>
      </c>
      <c r="C53" s="50" t="s">
        <v>25</v>
      </c>
      <c r="D53" s="59"/>
      <c r="E53" s="65"/>
      <c r="F53" s="58" t="s">
        <v>39</v>
      </c>
      <c r="H53" s="131" t="s">
        <v>35</v>
      </c>
      <c r="I53" s="132"/>
      <c r="J53" s="132"/>
      <c r="K53" s="132"/>
      <c r="L53" s="133"/>
      <c r="M53" s="68">
        <f>SUM(M50:M52)</f>
        <v>0</v>
      </c>
    </row>
    <row r="54" spans="1:13" ht="15.75" thickBot="1" x14ac:dyDescent="0.3">
      <c r="A54" s="131" t="s">
        <v>26</v>
      </c>
      <c r="B54" s="132"/>
      <c r="C54" s="132"/>
      <c r="D54" s="140"/>
      <c r="E54" s="64"/>
      <c r="F54" s="67">
        <f>SUM(F52:F53)</f>
        <v>0</v>
      </c>
      <c r="H54" s="131" t="s">
        <v>36</v>
      </c>
      <c r="I54" s="132"/>
      <c r="J54" s="132"/>
      <c r="K54" s="132"/>
      <c r="L54" s="132"/>
      <c r="M54" s="69">
        <f>M44+M48+M53</f>
        <v>2678355.75</v>
      </c>
    </row>
    <row r="55" spans="1:13" ht="15.75" thickBot="1" x14ac:dyDescent="0.3">
      <c r="A55" s="78" t="s">
        <v>27</v>
      </c>
      <c r="B55" s="79" t="s">
        <v>17</v>
      </c>
      <c r="C55" s="80" t="s">
        <v>19</v>
      </c>
      <c r="D55" s="81" t="s">
        <v>20</v>
      </c>
      <c r="E55" s="81"/>
      <c r="F55" s="81" t="s">
        <v>21</v>
      </c>
    </row>
    <row r="56" spans="1:13" ht="30.75" thickBot="1" x14ac:dyDescent="0.3">
      <c r="A56" s="82" t="s">
        <v>28</v>
      </c>
      <c r="B56" s="83">
        <v>288</v>
      </c>
      <c r="C56" s="84" t="s">
        <v>29</v>
      </c>
      <c r="D56" s="81">
        <v>872</v>
      </c>
      <c r="E56" s="81"/>
      <c r="F56" s="81">
        <f>D56*B56</f>
        <v>251136</v>
      </c>
    </row>
    <row r="57" spans="1:13" ht="15.75" thickBot="1" x14ac:dyDescent="0.3">
      <c r="A57" s="134" t="s">
        <v>30</v>
      </c>
      <c r="B57" s="135"/>
      <c r="C57" s="135"/>
      <c r="D57" s="135"/>
      <c r="E57" s="135"/>
      <c r="F57" s="88">
        <f>SUM(F56)</f>
        <v>251136</v>
      </c>
    </row>
    <row r="58" spans="1:13" ht="29.25" thickBot="1" x14ac:dyDescent="0.3">
      <c r="A58" s="78" t="s">
        <v>31</v>
      </c>
      <c r="B58" s="79" t="s">
        <v>17</v>
      </c>
      <c r="C58" s="80" t="s">
        <v>32</v>
      </c>
      <c r="D58" s="81" t="s">
        <v>20</v>
      </c>
      <c r="E58" s="88"/>
      <c r="F58" s="81" t="s">
        <v>21</v>
      </c>
    </row>
    <row r="59" spans="1:13" ht="30.75" thickBot="1" x14ac:dyDescent="0.3">
      <c r="A59" s="82" t="s">
        <v>22</v>
      </c>
      <c r="B59" s="83">
        <v>156</v>
      </c>
      <c r="C59" s="84" t="s">
        <v>33</v>
      </c>
      <c r="D59" s="81">
        <v>500.32</v>
      </c>
      <c r="E59" s="93"/>
      <c r="F59" s="81">
        <f>B59*D59</f>
        <v>78049.919999999998</v>
      </c>
    </row>
    <row r="60" spans="1:13" ht="30.75" thickBot="1" x14ac:dyDescent="0.3">
      <c r="A60" s="85" t="s">
        <v>24</v>
      </c>
      <c r="B60" s="86">
        <v>157</v>
      </c>
      <c r="C60" s="87" t="s">
        <v>33</v>
      </c>
      <c r="D60" s="94">
        <v>501.1</v>
      </c>
      <c r="E60" s="88"/>
      <c r="F60" s="81">
        <f t="shared" ref="F60:F61" si="4">B60*D60</f>
        <v>78672.7</v>
      </c>
    </row>
    <row r="61" spans="1:13" ht="30.75" thickBot="1" x14ac:dyDescent="0.3">
      <c r="A61" s="89" t="s">
        <v>34</v>
      </c>
      <c r="B61" s="90">
        <v>131</v>
      </c>
      <c r="C61" s="91" t="s">
        <v>33</v>
      </c>
      <c r="D61" s="95">
        <v>501.32</v>
      </c>
      <c r="E61" s="88"/>
      <c r="F61" s="81">
        <f t="shared" si="4"/>
        <v>65672.92</v>
      </c>
    </row>
    <row r="62" spans="1:13" ht="15.75" thickBot="1" x14ac:dyDescent="0.3">
      <c r="A62" s="134" t="s">
        <v>35</v>
      </c>
      <c r="B62" s="135"/>
      <c r="C62" s="135"/>
      <c r="D62" s="135"/>
      <c r="E62" s="136"/>
      <c r="F62" s="92">
        <f>SUM(F59:F61)</f>
        <v>222395.53999999998</v>
      </c>
    </row>
    <row r="63" spans="1:13" ht="15.75" thickBot="1" x14ac:dyDescent="0.3">
      <c r="A63" s="131" t="s">
        <v>36</v>
      </c>
      <c r="B63" s="132"/>
      <c r="C63" s="132"/>
      <c r="D63" s="132"/>
      <c r="E63" s="132"/>
      <c r="F63" s="69">
        <f>F54+F57+F62</f>
        <v>473531.54</v>
      </c>
    </row>
    <row r="65" spans="1:6" ht="15.75" thickBot="1" x14ac:dyDescent="0.3"/>
    <row r="66" spans="1:6" ht="15.75" thickBot="1" x14ac:dyDescent="0.3">
      <c r="A66" s="137" t="s">
        <v>50</v>
      </c>
      <c r="B66" s="138"/>
      <c r="C66" s="138"/>
      <c r="D66" s="138"/>
      <c r="E66" s="138"/>
      <c r="F66" s="139"/>
    </row>
    <row r="67" spans="1:6" ht="15.75" thickBot="1" x14ac:dyDescent="0.3">
      <c r="A67" s="42" t="s">
        <v>18</v>
      </c>
      <c r="B67" s="43" t="s">
        <v>17</v>
      </c>
      <c r="C67" s="44" t="s">
        <v>19</v>
      </c>
      <c r="D67" s="57" t="s">
        <v>20</v>
      </c>
      <c r="E67" s="57" t="s">
        <v>38</v>
      </c>
      <c r="F67" s="57" t="s">
        <v>21</v>
      </c>
    </row>
    <row r="68" spans="1:6" ht="30.75" thickBot="1" x14ac:dyDescent="0.3">
      <c r="A68" s="45" t="s">
        <v>22</v>
      </c>
      <c r="B68" s="46">
        <v>156</v>
      </c>
      <c r="C68" s="47" t="s">
        <v>23</v>
      </c>
      <c r="D68" s="58">
        <v>1699.5</v>
      </c>
      <c r="E68" s="58"/>
      <c r="F68" s="58">
        <f t="shared" ref="F68:F69" si="5">D68*B68</f>
        <v>265122</v>
      </c>
    </row>
    <row r="69" spans="1:6" ht="30.75" thickBot="1" x14ac:dyDescent="0.3">
      <c r="A69" s="48" t="s">
        <v>24</v>
      </c>
      <c r="B69" s="49">
        <v>157</v>
      </c>
      <c r="C69" s="50" t="s">
        <v>25</v>
      </c>
      <c r="D69" s="59">
        <v>3738.9</v>
      </c>
      <c r="E69" s="65"/>
      <c r="F69" s="58">
        <f t="shared" si="5"/>
        <v>587007.30000000005</v>
      </c>
    </row>
    <row r="70" spans="1:6" ht="15.75" thickBot="1" x14ac:dyDescent="0.3">
      <c r="A70" s="131" t="s">
        <v>26</v>
      </c>
      <c r="B70" s="132"/>
      <c r="C70" s="132"/>
      <c r="D70" s="140"/>
      <c r="E70" s="64"/>
      <c r="F70" s="67">
        <f>SUM(F68:F69)</f>
        <v>852129.3</v>
      </c>
    </row>
    <row r="71" spans="1:6" ht="15.75" thickBot="1" x14ac:dyDescent="0.3">
      <c r="A71" s="51" t="s">
        <v>27</v>
      </c>
      <c r="B71" s="52" t="s">
        <v>17</v>
      </c>
      <c r="C71" s="53" t="s">
        <v>19</v>
      </c>
      <c r="D71" s="58" t="s">
        <v>20</v>
      </c>
      <c r="E71" s="58"/>
      <c r="F71" s="58" t="s">
        <v>21</v>
      </c>
    </row>
    <row r="72" spans="1:6" ht="30.75" thickBot="1" x14ac:dyDescent="0.3">
      <c r="A72" s="45" t="s">
        <v>28</v>
      </c>
      <c r="B72" s="46">
        <v>288</v>
      </c>
      <c r="C72" s="47" t="s">
        <v>29</v>
      </c>
      <c r="D72" s="58">
        <v>1205</v>
      </c>
      <c r="E72" s="58"/>
      <c r="F72" s="58">
        <f>D72*B72</f>
        <v>347040</v>
      </c>
    </row>
    <row r="73" spans="1:6" ht="15.75" thickBot="1" x14ac:dyDescent="0.3">
      <c r="A73" s="131" t="s">
        <v>30</v>
      </c>
      <c r="B73" s="132"/>
      <c r="C73" s="132"/>
      <c r="D73" s="132"/>
      <c r="E73" s="132"/>
      <c r="F73" s="67">
        <f>SUM(F72)</f>
        <v>347040</v>
      </c>
    </row>
    <row r="74" spans="1:6" ht="29.25" thickBot="1" x14ac:dyDescent="0.3">
      <c r="A74" s="51" t="s">
        <v>31</v>
      </c>
      <c r="B74" s="52" t="s">
        <v>17</v>
      </c>
      <c r="C74" s="53" t="s">
        <v>32</v>
      </c>
      <c r="D74" s="58" t="s">
        <v>20</v>
      </c>
      <c r="E74" s="65"/>
      <c r="F74" s="58" t="s">
        <v>21</v>
      </c>
    </row>
    <row r="75" spans="1:6" ht="30.75" thickBot="1" x14ac:dyDescent="0.3">
      <c r="A75" s="45" t="s">
        <v>22</v>
      </c>
      <c r="B75" s="46">
        <v>156</v>
      </c>
      <c r="C75" s="47" t="s">
        <v>33</v>
      </c>
      <c r="D75" s="58">
        <v>647</v>
      </c>
      <c r="E75" s="66"/>
      <c r="F75" s="58">
        <f>B75*D75</f>
        <v>100932</v>
      </c>
    </row>
    <row r="76" spans="1:6" ht="30.75" thickBot="1" x14ac:dyDescent="0.3">
      <c r="A76" s="48" t="s">
        <v>24</v>
      </c>
      <c r="B76" s="49">
        <v>157</v>
      </c>
      <c r="C76" s="50" t="s">
        <v>33</v>
      </c>
      <c r="D76" s="59">
        <v>605</v>
      </c>
      <c r="E76" s="65"/>
      <c r="F76" s="58">
        <f t="shared" ref="F76:F77" si="6">B76*D76</f>
        <v>94985</v>
      </c>
    </row>
    <row r="77" spans="1:6" ht="30.75" thickBot="1" x14ac:dyDescent="0.3">
      <c r="A77" s="54" t="s">
        <v>34</v>
      </c>
      <c r="B77" s="55">
        <v>131</v>
      </c>
      <c r="C77" s="56" t="s">
        <v>33</v>
      </c>
      <c r="D77" s="60">
        <v>495</v>
      </c>
      <c r="E77" s="65"/>
      <c r="F77" s="58">
        <f t="shared" si="6"/>
        <v>64845</v>
      </c>
    </row>
    <row r="78" spans="1:6" ht="15.75" thickBot="1" x14ac:dyDescent="0.3">
      <c r="A78" s="131" t="s">
        <v>35</v>
      </c>
      <c r="B78" s="132"/>
      <c r="C78" s="132"/>
      <c r="D78" s="132"/>
      <c r="E78" s="133"/>
      <c r="F78" s="68">
        <f>SUM(F75:F77)</f>
        <v>260762</v>
      </c>
    </row>
    <row r="79" spans="1:6" ht="15.75" thickBot="1" x14ac:dyDescent="0.3">
      <c r="A79" s="131" t="s">
        <v>36</v>
      </c>
      <c r="B79" s="132"/>
      <c r="C79" s="132"/>
      <c r="D79" s="132"/>
      <c r="E79" s="132"/>
      <c r="F79" s="69">
        <f>F70+F73+F78</f>
        <v>1459931.3</v>
      </c>
    </row>
  </sheetData>
  <mergeCells count="41">
    <mergeCell ref="H4:M4"/>
    <mergeCell ref="H8:K8"/>
    <mergeCell ref="H11:K11"/>
    <mergeCell ref="H16:L16"/>
    <mergeCell ref="A8:D8"/>
    <mergeCell ref="A11:D11"/>
    <mergeCell ref="A4:F4"/>
    <mergeCell ref="H35:L35"/>
    <mergeCell ref="H36:L36"/>
    <mergeCell ref="H17:L17"/>
    <mergeCell ref="A16:E16"/>
    <mergeCell ref="A17:E17"/>
    <mergeCell ref="A32:E32"/>
    <mergeCell ref="A33:E33"/>
    <mergeCell ref="H20:M20"/>
    <mergeCell ref="A24:D24"/>
    <mergeCell ref="A27:D27"/>
    <mergeCell ref="A20:F20"/>
    <mergeCell ref="H26:L26"/>
    <mergeCell ref="H30:L30"/>
    <mergeCell ref="A54:D54"/>
    <mergeCell ref="H53:L53"/>
    <mergeCell ref="H38:M38"/>
    <mergeCell ref="H44:L44"/>
    <mergeCell ref="H48:L48"/>
    <mergeCell ref="A1:M3"/>
    <mergeCell ref="A78:E78"/>
    <mergeCell ref="A79:E79"/>
    <mergeCell ref="A57:E57"/>
    <mergeCell ref="A62:E62"/>
    <mergeCell ref="A63:E63"/>
    <mergeCell ref="A66:F66"/>
    <mergeCell ref="A70:D70"/>
    <mergeCell ref="A73:E73"/>
    <mergeCell ref="H54:L54"/>
    <mergeCell ref="A35:F35"/>
    <mergeCell ref="A39:D39"/>
    <mergeCell ref="A47:E47"/>
    <mergeCell ref="A48:E48"/>
    <mergeCell ref="A42:E42"/>
    <mergeCell ref="A50:F5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COST</vt:lpstr>
    </vt:vector>
  </TitlesOfParts>
  <Company>Houston County Board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Langston, Renee</dc:creator>
  <cp:lastModifiedBy>Langston, Renee</cp:lastModifiedBy>
  <dcterms:created xsi:type="dcterms:W3CDTF">2023-04-20T12:28:32Z</dcterms:created>
  <dcterms:modified xsi:type="dcterms:W3CDTF">2023-06-15T11:37:09Z</dcterms:modified>
</cp:coreProperties>
</file>