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Transparency\4 - Downloadable Data\1 - Raw Format Budgets\"/>
    </mc:Choice>
  </mc:AlternateContent>
  <xr:revisionPtr revIDLastSave="0" documentId="8_{D720635C-7FA0-4724-8CF0-5BC1CE460F23}" xr6:coauthVersionLast="36" xr6:coauthVersionMax="36" xr10:uidLastSave="{00000000-0000-0000-0000-000000000000}"/>
  <bookViews>
    <workbookView xWindow="0" yWindow="0" windowWidth="28800" windowHeight="12225"/>
  </bookViews>
  <sheets>
    <sheet name="DBud5000Summary_csv_2024-11-15_" sheetId="1" r:id="rId1"/>
  </sheets>
  <calcPr calcId="0"/>
</workbook>
</file>

<file path=xl/calcChain.xml><?xml version="1.0" encoding="utf-8"?>
<calcChain xmlns="http://schemas.openxmlformats.org/spreadsheetml/2006/main">
  <c r="L73" i="1" l="1"/>
  <c r="L55" i="1"/>
  <c r="L33" i="1" l="1"/>
  <c r="B2" i="1"/>
  <c r="C2" i="1"/>
  <c r="D2" i="1"/>
  <c r="E2" i="1"/>
  <c r="F2" i="1"/>
  <c r="G2" i="1"/>
  <c r="H2" i="1"/>
  <c r="I2" i="1"/>
  <c r="J2" i="1"/>
  <c r="B3" i="1"/>
  <c r="C3" i="1"/>
  <c r="D3" i="1"/>
  <c r="E3" i="1"/>
  <c r="F3" i="1"/>
  <c r="G3" i="1"/>
  <c r="H3" i="1"/>
  <c r="I3" i="1"/>
  <c r="J3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18" i="1"/>
  <c r="C18" i="1"/>
  <c r="D18" i="1"/>
  <c r="E18" i="1"/>
  <c r="F18" i="1"/>
  <c r="G18" i="1"/>
  <c r="H18" i="1"/>
  <c r="I18" i="1"/>
  <c r="J18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B21" i="1"/>
  <c r="C21" i="1"/>
  <c r="D21" i="1"/>
  <c r="E21" i="1"/>
  <c r="F21" i="1"/>
  <c r="G21" i="1"/>
  <c r="H21" i="1"/>
  <c r="I21" i="1"/>
  <c r="J21" i="1"/>
  <c r="B22" i="1"/>
  <c r="C22" i="1"/>
  <c r="D22" i="1"/>
  <c r="E22" i="1"/>
  <c r="F22" i="1"/>
  <c r="G22" i="1"/>
  <c r="H22" i="1"/>
  <c r="I22" i="1"/>
  <c r="J22" i="1"/>
  <c r="B23" i="1"/>
  <c r="C23" i="1"/>
  <c r="D23" i="1"/>
  <c r="E23" i="1"/>
  <c r="F23" i="1"/>
  <c r="G23" i="1"/>
  <c r="H23" i="1"/>
  <c r="I23" i="1"/>
  <c r="J23" i="1"/>
  <c r="B24" i="1"/>
  <c r="C24" i="1"/>
  <c r="D24" i="1"/>
  <c r="E24" i="1"/>
  <c r="F24" i="1"/>
  <c r="G24" i="1"/>
  <c r="H24" i="1"/>
  <c r="I24" i="1"/>
  <c r="J24" i="1"/>
  <c r="B25" i="1"/>
  <c r="C25" i="1"/>
  <c r="D25" i="1"/>
  <c r="E25" i="1"/>
  <c r="F25" i="1"/>
  <c r="G25" i="1"/>
  <c r="H25" i="1"/>
  <c r="I25" i="1"/>
  <c r="J25" i="1"/>
  <c r="B26" i="1"/>
  <c r="C26" i="1"/>
  <c r="D26" i="1"/>
  <c r="E26" i="1"/>
  <c r="F26" i="1"/>
  <c r="G26" i="1"/>
  <c r="H26" i="1"/>
  <c r="I26" i="1"/>
  <c r="J26" i="1"/>
  <c r="B27" i="1"/>
  <c r="C27" i="1"/>
  <c r="D27" i="1"/>
  <c r="E27" i="1"/>
  <c r="F27" i="1"/>
  <c r="G27" i="1"/>
  <c r="H27" i="1"/>
  <c r="I27" i="1"/>
  <c r="J27" i="1"/>
  <c r="B28" i="1"/>
  <c r="C28" i="1"/>
  <c r="D28" i="1"/>
  <c r="E28" i="1"/>
  <c r="F28" i="1"/>
  <c r="G28" i="1"/>
  <c r="H28" i="1"/>
  <c r="I28" i="1"/>
  <c r="J28" i="1"/>
  <c r="B29" i="1"/>
  <c r="C29" i="1"/>
  <c r="D29" i="1"/>
  <c r="E29" i="1"/>
  <c r="F29" i="1"/>
  <c r="G29" i="1"/>
  <c r="H29" i="1"/>
  <c r="I29" i="1"/>
  <c r="J29" i="1"/>
  <c r="B30" i="1"/>
  <c r="C30" i="1"/>
  <c r="D30" i="1"/>
  <c r="E30" i="1"/>
  <c r="F30" i="1"/>
  <c r="G30" i="1"/>
  <c r="H30" i="1"/>
  <c r="I30" i="1"/>
  <c r="J30" i="1"/>
  <c r="B31" i="1"/>
  <c r="C31" i="1"/>
  <c r="D31" i="1"/>
  <c r="E31" i="1"/>
  <c r="F31" i="1"/>
  <c r="G31" i="1"/>
  <c r="H31" i="1"/>
  <c r="I31" i="1"/>
  <c r="J31" i="1"/>
  <c r="B32" i="1"/>
  <c r="C32" i="1"/>
  <c r="D32" i="1"/>
  <c r="E32" i="1"/>
  <c r="F32" i="1"/>
  <c r="G32" i="1"/>
  <c r="H32" i="1"/>
  <c r="I32" i="1"/>
  <c r="J32" i="1"/>
  <c r="B35" i="1"/>
  <c r="C35" i="1"/>
  <c r="D35" i="1"/>
  <c r="E35" i="1"/>
  <c r="F35" i="1"/>
  <c r="G35" i="1"/>
  <c r="H35" i="1"/>
  <c r="I35" i="1"/>
  <c r="J35" i="1"/>
  <c r="B36" i="1"/>
  <c r="C36" i="1"/>
  <c r="D36" i="1"/>
  <c r="E36" i="1"/>
  <c r="F36" i="1"/>
  <c r="G36" i="1"/>
  <c r="H36" i="1"/>
  <c r="I36" i="1"/>
  <c r="J36" i="1"/>
  <c r="B37" i="1"/>
  <c r="C37" i="1"/>
  <c r="D37" i="1"/>
  <c r="E37" i="1"/>
  <c r="F37" i="1"/>
  <c r="G37" i="1"/>
  <c r="H37" i="1"/>
  <c r="I37" i="1"/>
  <c r="J37" i="1"/>
  <c r="B38" i="1"/>
  <c r="C38" i="1"/>
  <c r="D38" i="1"/>
  <c r="E38" i="1"/>
  <c r="F38" i="1"/>
  <c r="G38" i="1"/>
  <c r="H38" i="1"/>
  <c r="I38" i="1"/>
  <c r="J38" i="1"/>
  <c r="B39" i="1"/>
  <c r="C39" i="1"/>
  <c r="D39" i="1"/>
  <c r="E39" i="1"/>
  <c r="F39" i="1"/>
  <c r="G39" i="1"/>
  <c r="H39" i="1"/>
  <c r="I39" i="1"/>
  <c r="J39" i="1"/>
  <c r="B40" i="1"/>
  <c r="C40" i="1"/>
  <c r="D40" i="1"/>
  <c r="E40" i="1"/>
  <c r="F40" i="1"/>
  <c r="G40" i="1"/>
  <c r="H40" i="1"/>
  <c r="I40" i="1"/>
  <c r="J40" i="1"/>
  <c r="B41" i="1"/>
  <c r="C41" i="1"/>
  <c r="D41" i="1"/>
  <c r="E41" i="1"/>
  <c r="F41" i="1"/>
  <c r="G41" i="1"/>
  <c r="H41" i="1"/>
  <c r="I41" i="1"/>
  <c r="J41" i="1"/>
  <c r="B42" i="1"/>
  <c r="C42" i="1"/>
  <c r="D42" i="1"/>
  <c r="E42" i="1"/>
  <c r="F42" i="1"/>
  <c r="G42" i="1"/>
  <c r="H42" i="1"/>
  <c r="I42" i="1"/>
  <c r="J42" i="1"/>
  <c r="B43" i="1"/>
  <c r="C43" i="1"/>
  <c r="D43" i="1"/>
  <c r="E43" i="1"/>
  <c r="F43" i="1"/>
  <c r="G43" i="1"/>
  <c r="H43" i="1"/>
  <c r="I43" i="1"/>
  <c r="J43" i="1"/>
  <c r="B44" i="1"/>
  <c r="C44" i="1"/>
  <c r="D44" i="1"/>
  <c r="E44" i="1"/>
  <c r="F44" i="1"/>
  <c r="G44" i="1"/>
  <c r="H44" i="1"/>
  <c r="I44" i="1"/>
  <c r="J44" i="1"/>
  <c r="B45" i="1"/>
  <c r="C45" i="1"/>
  <c r="D45" i="1"/>
  <c r="E45" i="1"/>
  <c r="F45" i="1"/>
  <c r="G45" i="1"/>
  <c r="H45" i="1"/>
  <c r="I45" i="1"/>
  <c r="J45" i="1"/>
  <c r="B46" i="1"/>
  <c r="C46" i="1"/>
  <c r="D46" i="1"/>
  <c r="E46" i="1"/>
  <c r="F46" i="1"/>
  <c r="G46" i="1"/>
  <c r="H46" i="1"/>
  <c r="I46" i="1"/>
  <c r="J46" i="1"/>
  <c r="B47" i="1"/>
  <c r="C47" i="1"/>
  <c r="D47" i="1"/>
  <c r="E47" i="1"/>
  <c r="F47" i="1"/>
  <c r="G47" i="1"/>
  <c r="H47" i="1"/>
  <c r="I47" i="1"/>
  <c r="J47" i="1"/>
  <c r="B48" i="1"/>
  <c r="C48" i="1"/>
  <c r="D48" i="1"/>
  <c r="E48" i="1"/>
  <c r="F48" i="1"/>
  <c r="G48" i="1"/>
  <c r="H48" i="1"/>
  <c r="I48" i="1"/>
  <c r="J48" i="1"/>
  <c r="B49" i="1"/>
  <c r="C49" i="1"/>
  <c r="D49" i="1"/>
  <c r="E49" i="1"/>
  <c r="F49" i="1"/>
  <c r="G49" i="1"/>
  <c r="H49" i="1"/>
  <c r="I49" i="1"/>
  <c r="J49" i="1"/>
  <c r="B50" i="1"/>
  <c r="C50" i="1"/>
  <c r="D50" i="1"/>
  <c r="E50" i="1"/>
  <c r="F50" i="1"/>
  <c r="G50" i="1"/>
  <c r="H50" i="1"/>
  <c r="I50" i="1"/>
  <c r="J50" i="1"/>
  <c r="B51" i="1"/>
  <c r="C51" i="1"/>
  <c r="D51" i="1"/>
  <c r="E51" i="1"/>
  <c r="F51" i="1"/>
  <c r="G51" i="1"/>
  <c r="H51" i="1"/>
  <c r="I51" i="1"/>
  <c r="J51" i="1"/>
  <c r="B52" i="1"/>
  <c r="C52" i="1"/>
  <c r="D52" i="1"/>
  <c r="E52" i="1"/>
  <c r="F52" i="1"/>
  <c r="G52" i="1"/>
  <c r="H52" i="1"/>
  <c r="I52" i="1"/>
  <c r="J52" i="1"/>
  <c r="B53" i="1"/>
  <c r="C53" i="1"/>
  <c r="D53" i="1"/>
  <c r="E53" i="1"/>
  <c r="F53" i="1"/>
  <c r="G53" i="1"/>
  <c r="H53" i="1"/>
  <c r="I53" i="1"/>
  <c r="J53" i="1"/>
  <c r="B54" i="1"/>
  <c r="C54" i="1"/>
  <c r="D54" i="1"/>
  <c r="E54" i="1"/>
  <c r="F54" i="1"/>
  <c r="G54" i="1"/>
  <c r="H54" i="1"/>
  <c r="I54" i="1"/>
  <c r="J54" i="1"/>
  <c r="B57" i="1"/>
  <c r="C57" i="1"/>
  <c r="D57" i="1"/>
  <c r="E57" i="1"/>
  <c r="F57" i="1"/>
  <c r="G57" i="1"/>
  <c r="H57" i="1"/>
  <c r="I57" i="1"/>
  <c r="J57" i="1"/>
  <c r="B58" i="1"/>
  <c r="C58" i="1"/>
  <c r="D58" i="1"/>
  <c r="E58" i="1"/>
  <c r="F58" i="1"/>
  <c r="G58" i="1"/>
  <c r="H58" i="1"/>
  <c r="I58" i="1"/>
  <c r="J58" i="1"/>
  <c r="B59" i="1"/>
  <c r="C59" i="1"/>
  <c r="D59" i="1"/>
  <c r="E59" i="1"/>
  <c r="F59" i="1"/>
  <c r="G59" i="1"/>
  <c r="H59" i="1"/>
  <c r="I59" i="1"/>
  <c r="J59" i="1"/>
  <c r="B60" i="1"/>
  <c r="C60" i="1"/>
  <c r="D60" i="1"/>
  <c r="E60" i="1"/>
  <c r="F60" i="1"/>
  <c r="G60" i="1"/>
  <c r="H60" i="1"/>
  <c r="I60" i="1"/>
  <c r="J60" i="1"/>
  <c r="B61" i="1"/>
  <c r="C61" i="1"/>
  <c r="D61" i="1"/>
  <c r="E61" i="1"/>
  <c r="F61" i="1"/>
  <c r="G61" i="1"/>
  <c r="H61" i="1"/>
  <c r="I61" i="1"/>
  <c r="J61" i="1"/>
  <c r="B62" i="1"/>
  <c r="C62" i="1"/>
  <c r="D62" i="1"/>
  <c r="E62" i="1"/>
  <c r="F62" i="1"/>
  <c r="G62" i="1"/>
  <c r="H62" i="1"/>
  <c r="I62" i="1"/>
  <c r="J62" i="1"/>
  <c r="B63" i="1"/>
  <c r="C63" i="1"/>
  <c r="D63" i="1"/>
  <c r="E63" i="1"/>
  <c r="F63" i="1"/>
  <c r="G63" i="1"/>
  <c r="H63" i="1"/>
  <c r="I63" i="1"/>
  <c r="J63" i="1"/>
  <c r="B64" i="1"/>
  <c r="C64" i="1"/>
  <c r="D64" i="1"/>
  <c r="E64" i="1"/>
  <c r="F64" i="1"/>
  <c r="G64" i="1"/>
  <c r="H64" i="1"/>
  <c r="I64" i="1"/>
  <c r="J64" i="1"/>
  <c r="B65" i="1"/>
  <c r="C65" i="1"/>
  <c r="D65" i="1"/>
  <c r="E65" i="1"/>
  <c r="F65" i="1"/>
  <c r="G65" i="1"/>
  <c r="H65" i="1"/>
  <c r="I65" i="1"/>
  <c r="J65" i="1"/>
  <c r="B66" i="1"/>
  <c r="C66" i="1"/>
  <c r="D66" i="1"/>
  <c r="E66" i="1"/>
  <c r="F66" i="1"/>
  <c r="G66" i="1"/>
  <c r="H66" i="1"/>
  <c r="I66" i="1"/>
  <c r="J66" i="1"/>
  <c r="B67" i="1"/>
  <c r="C67" i="1"/>
  <c r="D67" i="1"/>
  <c r="E67" i="1"/>
  <c r="F67" i="1"/>
  <c r="G67" i="1"/>
  <c r="H67" i="1"/>
  <c r="I67" i="1"/>
  <c r="J67" i="1"/>
  <c r="B68" i="1"/>
  <c r="C68" i="1"/>
  <c r="D68" i="1"/>
  <c r="E68" i="1"/>
  <c r="F68" i="1"/>
  <c r="G68" i="1"/>
  <c r="H68" i="1"/>
  <c r="I68" i="1"/>
  <c r="J68" i="1"/>
  <c r="B69" i="1"/>
  <c r="C69" i="1"/>
  <c r="D69" i="1"/>
  <c r="E69" i="1"/>
  <c r="F69" i="1"/>
  <c r="G69" i="1"/>
  <c r="H69" i="1"/>
  <c r="I69" i="1"/>
  <c r="J69" i="1"/>
  <c r="B70" i="1"/>
  <c r="C70" i="1"/>
  <c r="D70" i="1"/>
  <c r="E70" i="1"/>
  <c r="F70" i="1"/>
  <c r="G70" i="1"/>
  <c r="H70" i="1"/>
  <c r="I70" i="1"/>
  <c r="J70" i="1"/>
  <c r="B71" i="1"/>
  <c r="C71" i="1"/>
  <c r="D71" i="1"/>
  <c r="E71" i="1"/>
  <c r="F71" i="1"/>
  <c r="G71" i="1"/>
  <c r="H71" i="1"/>
  <c r="I71" i="1"/>
  <c r="J71" i="1"/>
  <c r="B72" i="1"/>
  <c r="C72" i="1"/>
  <c r="D72" i="1"/>
  <c r="E72" i="1"/>
  <c r="F72" i="1"/>
  <c r="G72" i="1"/>
  <c r="H72" i="1"/>
  <c r="I72" i="1"/>
  <c r="J72" i="1"/>
</calcChain>
</file>

<file path=xl/sharedStrings.xml><?xml version="1.0" encoding="utf-8"?>
<sst xmlns="http://schemas.openxmlformats.org/spreadsheetml/2006/main" count="146" uniqueCount="64">
  <si>
    <t>Fund Descr</t>
  </si>
  <si>
    <t>fund</t>
  </si>
  <si>
    <t>Func</t>
  </si>
  <si>
    <t>Obj</t>
  </si>
  <si>
    <t>Sobj</t>
  </si>
  <si>
    <t>Org</t>
  </si>
  <si>
    <t>Fscl Yr</t>
  </si>
  <si>
    <t>Pgm</t>
  </si>
  <si>
    <t>Ed Span</t>
  </si>
  <si>
    <t>Proj Dtl</t>
  </si>
  <si>
    <t>Description</t>
  </si>
  <si>
    <t>Next Yr Approved</t>
  </si>
  <si>
    <t>GENERAL FUND</t>
  </si>
  <si>
    <t>TAXES CURRENT YEAR LEVY</t>
  </si>
  <si>
    <t>TAXES PRIOR YEARS</t>
  </si>
  <si>
    <t>TAXES, Penalty and Interest</t>
  </si>
  <si>
    <t>SSB Interest General Fund</t>
  </si>
  <si>
    <t>SSB Interest GF Money Market</t>
  </si>
  <si>
    <t>TexPool Interest General Fund</t>
  </si>
  <si>
    <t>FACILITY RENTALS</t>
  </si>
  <si>
    <t>Donations</t>
  </si>
  <si>
    <t>INSURANCE RECOVERY</t>
  </si>
  <si>
    <t>MISCELLANEOUS REVENUE</t>
  </si>
  <si>
    <t>BANK REC ADJUSTMENTS</t>
  </si>
  <si>
    <t>ATHLETIC GATE RECEIPTS</t>
  </si>
  <si>
    <t>ATHLETIC ENTRY FEES</t>
  </si>
  <si>
    <t>UIL ATHLETIC DISTRICT CHAIR RE</t>
  </si>
  <si>
    <t>E-Rate Funds</t>
  </si>
  <si>
    <t>AVAILABLE SCHOOL FUND</t>
  </si>
  <si>
    <t>FOUNDATION SCHOOL PROGRAM</t>
  </si>
  <si>
    <t>OTHER FSP REVENUE</t>
  </si>
  <si>
    <t>Other FSP Revenues-SpEd</t>
  </si>
  <si>
    <t>TRS ON BEHALF PAYMENTS</t>
  </si>
  <si>
    <t>TRS ON-BEHALF BENEFIT</t>
  </si>
  <si>
    <t>MEDICARE PART D</t>
  </si>
  <si>
    <t>TRS Care per GASB 75</t>
  </si>
  <si>
    <t>E-Rate</t>
  </si>
  <si>
    <t>SHARS Payments From TMHP</t>
  </si>
  <si>
    <t>SCHOOL HEALTH AND RELATED SERV</t>
  </si>
  <si>
    <t>TDEM Reimbursement</t>
  </si>
  <si>
    <t>FOOD SERVICE</t>
  </si>
  <si>
    <t>SSB Interest Food Service</t>
  </si>
  <si>
    <t>FOOD SERVICE ACTIVITY</t>
  </si>
  <si>
    <t>Snacks for Head Start</t>
  </si>
  <si>
    <t>SCHOOL LUNCH MATCHING</t>
  </si>
  <si>
    <t>STATE REVENUE OTHER AGENCIES</t>
  </si>
  <si>
    <t>SCHOOL BREAKFAST PROGRAM</t>
  </si>
  <si>
    <t>NATIONAL SCHOOL LUNCH PROGRAM</t>
  </si>
  <si>
    <t>SUMMER FEEDING PROGRAM</t>
  </si>
  <si>
    <t>USDA DONATED COMMODITIES</t>
  </si>
  <si>
    <t>Federal Revenues Distributed b</t>
  </si>
  <si>
    <t>Head Start Snack Reimb. Reg20</t>
  </si>
  <si>
    <t>DEBT SERVICE</t>
  </si>
  <si>
    <t>Taxes - Current Year</t>
  </si>
  <si>
    <t>Taxes - Previous Years</t>
  </si>
  <si>
    <t>Taxes - Penalty And Interest</t>
  </si>
  <si>
    <t>SSB Interest I&amp;S</t>
  </si>
  <si>
    <t>TexPool Interest I&amp;S</t>
  </si>
  <si>
    <t>MISC REVENUE</t>
  </si>
  <si>
    <t>Series 2019 Bond Proceeds</t>
  </si>
  <si>
    <t>EDA From TEA</t>
  </si>
  <si>
    <t>IFA From TEA</t>
  </si>
  <si>
    <t>STATE PROGRAM REVENUES TEA/IFA</t>
  </si>
  <si>
    <t>STATE PROGRAM REVENUES TEA/EDA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</si>
</sst>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10" xfId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topLeftCell="B1" workbookViewId="0">
      <selection activeCell="L74" sqref="L74"/>
    </sheetView>
  </sheetViews>
  <sheetFormatPr defaultRowHeight="15" x14ac:dyDescent="0.25"/>
  <cols>
    <col min="1" max="1" width="33.140625" bestFit="1" customWidth="1"/>
    <col min="2" max="3" width="5.140625" bestFit="1" customWidth="1"/>
    <col min="4" max="4" width="5" bestFit="1" customWidth="1"/>
    <col min="5" max="5" width="4.85546875" bestFit="1" customWidth="1"/>
    <col min="6" max="6" width="4.140625" bestFit="1" customWidth="1"/>
    <col min="7" max="7" width="6.42578125" bestFit="1" customWidth="1"/>
    <col min="8" max="8" width="4.85546875" bestFit="1" customWidth="1"/>
    <col min="9" max="9" width="7.85546875" bestFit="1" customWidth="1"/>
    <col min="10" max="10" width="7.5703125" bestFit="1" customWidth="1"/>
    <col min="11" max="11" width="34.7109375" bestFit="1" customWidth="1"/>
    <col min="12" max="12" width="16.7109375" style="1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1" t="s">
        <v>11</v>
      </c>
    </row>
    <row r="2" spans="1:12" x14ac:dyDescent="0.25">
      <c r="A2" t="s">
        <v>12</v>
      </c>
      <c r="B2" t="str">
        <f t="shared" ref="B2:B21" si="0">"199"</f>
        <v>199</v>
      </c>
      <c r="C2" t="str">
        <f t="shared" ref="C2:C21" si="1">"00"</f>
        <v>00</v>
      </c>
      <c r="D2" t="str">
        <f>"5711"</f>
        <v>5711</v>
      </c>
      <c r="E2" t="str">
        <f>"00"</f>
        <v>00</v>
      </c>
      <c r="F2" t="str">
        <f t="shared" ref="F2:F21" si="2">"000"</f>
        <v>000</v>
      </c>
      <c r="G2" t="str">
        <f t="shared" ref="G2:G21" si="3">"5"</f>
        <v>5</v>
      </c>
      <c r="H2" t="str">
        <f t="shared" ref="H2:H21" si="4">"00"</f>
        <v>00</v>
      </c>
      <c r="I2" t="str">
        <f t="shared" ref="I2:I21" si="5">"0"</f>
        <v>0</v>
      </c>
      <c r="J2" t="str">
        <f t="shared" ref="J2:J21" si="6">"00"</f>
        <v>00</v>
      </c>
      <c r="K2" t="s">
        <v>13</v>
      </c>
      <c r="L2" s="1">
        <v>3155320</v>
      </c>
    </row>
    <row r="3" spans="1:12" x14ac:dyDescent="0.25">
      <c r="A3" t="s">
        <v>12</v>
      </c>
      <c r="B3" t="str">
        <f t="shared" si="0"/>
        <v>199</v>
      </c>
      <c r="C3" t="str">
        <f t="shared" si="1"/>
        <v>00</v>
      </c>
      <c r="D3" t="str">
        <f>"5712"</f>
        <v>5712</v>
      </c>
      <c r="E3" t="str">
        <f>"00"</f>
        <v>00</v>
      </c>
      <c r="F3" t="str">
        <f t="shared" si="2"/>
        <v>000</v>
      </c>
      <c r="G3" t="str">
        <f t="shared" si="3"/>
        <v>5</v>
      </c>
      <c r="H3" t="str">
        <f t="shared" si="4"/>
        <v>00</v>
      </c>
      <c r="I3" t="str">
        <f t="shared" si="5"/>
        <v>0</v>
      </c>
      <c r="J3" t="str">
        <f t="shared" si="6"/>
        <v>00</v>
      </c>
      <c r="K3" t="s">
        <v>14</v>
      </c>
      <c r="L3" s="1">
        <v>25000</v>
      </c>
    </row>
    <row r="4" spans="1:12" x14ac:dyDescent="0.25">
      <c r="A4" t="s">
        <v>12</v>
      </c>
      <c r="B4" t="str">
        <f t="shared" si="0"/>
        <v>199</v>
      </c>
      <c r="C4" t="str">
        <f t="shared" si="1"/>
        <v>00</v>
      </c>
      <c r="D4" t="str">
        <f>"5719"</f>
        <v>5719</v>
      </c>
      <c r="E4" t="str">
        <f>"00"</f>
        <v>00</v>
      </c>
      <c r="F4" t="str">
        <f t="shared" si="2"/>
        <v>000</v>
      </c>
      <c r="G4" t="str">
        <f t="shared" si="3"/>
        <v>5</v>
      </c>
      <c r="H4" t="str">
        <f t="shared" si="4"/>
        <v>00</v>
      </c>
      <c r="I4" t="str">
        <f t="shared" si="5"/>
        <v>0</v>
      </c>
      <c r="J4" t="str">
        <f t="shared" si="6"/>
        <v>00</v>
      </c>
      <c r="K4" t="s">
        <v>15</v>
      </c>
      <c r="L4" s="1">
        <v>60000</v>
      </c>
    </row>
    <row r="5" spans="1:12" x14ac:dyDescent="0.25">
      <c r="A5" t="s">
        <v>12</v>
      </c>
      <c r="B5" t="str">
        <f t="shared" si="0"/>
        <v>199</v>
      </c>
      <c r="C5" t="str">
        <f t="shared" si="1"/>
        <v>00</v>
      </c>
      <c r="D5" t="str">
        <f>"5742"</f>
        <v>5742</v>
      </c>
      <c r="E5" t="str">
        <f>"00"</f>
        <v>00</v>
      </c>
      <c r="F5" t="str">
        <f t="shared" si="2"/>
        <v>000</v>
      </c>
      <c r="G5" t="str">
        <f t="shared" si="3"/>
        <v>5</v>
      </c>
      <c r="H5" t="str">
        <f t="shared" si="4"/>
        <v>00</v>
      </c>
      <c r="I5" t="str">
        <f t="shared" si="5"/>
        <v>0</v>
      </c>
      <c r="J5" t="str">
        <f t="shared" si="6"/>
        <v>00</v>
      </c>
      <c r="K5" t="s">
        <v>16</v>
      </c>
      <c r="L5" s="1">
        <v>4000</v>
      </c>
    </row>
    <row r="6" spans="1:12" x14ac:dyDescent="0.25">
      <c r="A6" t="s">
        <v>12</v>
      </c>
      <c r="B6" t="str">
        <f t="shared" si="0"/>
        <v>199</v>
      </c>
      <c r="C6" t="str">
        <f t="shared" si="1"/>
        <v>00</v>
      </c>
      <c r="D6" t="str">
        <f>"5742"</f>
        <v>5742</v>
      </c>
      <c r="E6" t="str">
        <f>"01"</f>
        <v>01</v>
      </c>
      <c r="F6" t="str">
        <f t="shared" si="2"/>
        <v>000</v>
      </c>
      <c r="G6" t="str">
        <f t="shared" si="3"/>
        <v>5</v>
      </c>
      <c r="H6" t="str">
        <f t="shared" si="4"/>
        <v>00</v>
      </c>
      <c r="I6" t="str">
        <f t="shared" si="5"/>
        <v>0</v>
      </c>
      <c r="J6" t="str">
        <f t="shared" si="6"/>
        <v>00</v>
      </c>
      <c r="K6" t="s">
        <v>17</v>
      </c>
      <c r="L6" s="1">
        <v>10000</v>
      </c>
    </row>
    <row r="7" spans="1:12" x14ac:dyDescent="0.25">
      <c r="A7" t="s">
        <v>12</v>
      </c>
      <c r="B7" t="str">
        <f t="shared" si="0"/>
        <v>199</v>
      </c>
      <c r="C7" t="str">
        <f t="shared" si="1"/>
        <v>00</v>
      </c>
      <c r="D7" t="str">
        <f>"5742"</f>
        <v>5742</v>
      </c>
      <c r="E7" t="str">
        <f>"02"</f>
        <v>02</v>
      </c>
      <c r="F7" t="str">
        <f t="shared" si="2"/>
        <v>000</v>
      </c>
      <c r="G7" t="str">
        <f t="shared" si="3"/>
        <v>5</v>
      </c>
      <c r="H7" t="str">
        <f t="shared" si="4"/>
        <v>00</v>
      </c>
      <c r="I7" t="str">
        <f t="shared" si="5"/>
        <v>0</v>
      </c>
      <c r="J7" t="str">
        <f t="shared" si="6"/>
        <v>00</v>
      </c>
      <c r="K7" t="s">
        <v>18</v>
      </c>
      <c r="L7" s="1">
        <v>175000</v>
      </c>
    </row>
    <row r="8" spans="1:12" x14ac:dyDescent="0.25">
      <c r="A8" t="s">
        <v>12</v>
      </c>
      <c r="B8" t="str">
        <f t="shared" si="0"/>
        <v>199</v>
      </c>
      <c r="C8" t="str">
        <f t="shared" si="1"/>
        <v>00</v>
      </c>
      <c r="D8" t="str">
        <f>"5743"</f>
        <v>5743</v>
      </c>
      <c r="E8" t="str">
        <f>"00"</f>
        <v>00</v>
      </c>
      <c r="F8" t="str">
        <f t="shared" si="2"/>
        <v>000</v>
      </c>
      <c r="G8" t="str">
        <f t="shared" si="3"/>
        <v>5</v>
      </c>
      <c r="H8" t="str">
        <f t="shared" si="4"/>
        <v>00</v>
      </c>
      <c r="I8" t="str">
        <f t="shared" si="5"/>
        <v>0</v>
      </c>
      <c r="J8" t="str">
        <f t="shared" si="6"/>
        <v>00</v>
      </c>
      <c r="K8" t="s">
        <v>19</v>
      </c>
      <c r="L8" s="1">
        <v>38550</v>
      </c>
    </row>
    <row r="9" spans="1:12" x14ac:dyDescent="0.25">
      <c r="A9" t="s">
        <v>12</v>
      </c>
      <c r="B9" t="str">
        <f t="shared" si="0"/>
        <v>199</v>
      </c>
      <c r="C9" t="str">
        <f t="shared" si="1"/>
        <v>00</v>
      </c>
      <c r="D9" t="str">
        <f>"5744"</f>
        <v>5744</v>
      </c>
      <c r="E9" t="str">
        <f>"00"</f>
        <v>00</v>
      </c>
      <c r="F9" t="str">
        <f t="shared" si="2"/>
        <v>000</v>
      </c>
      <c r="G9" t="str">
        <f t="shared" si="3"/>
        <v>5</v>
      </c>
      <c r="H9" t="str">
        <f t="shared" si="4"/>
        <v>00</v>
      </c>
      <c r="I9" t="str">
        <f t="shared" si="5"/>
        <v>0</v>
      </c>
      <c r="J9" t="str">
        <f t="shared" si="6"/>
        <v>00</v>
      </c>
      <c r="K9" t="s">
        <v>20</v>
      </c>
      <c r="L9" s="1">
        <v>0</v>
      </c>
    </row>
    <row r="10" spans="1:12" x14ac:dyDescent="0.25">
      <c r="A10" t="s">
        <v>12</v>
      </c>
      <c r="B10" t="str">
        <f t="shared" si="0"/>
        <v>199</v>
      </c>
      <c r="C10" t="str">
        <f t="shared" si="1"/>
        <v>00</v>
      </c>
      <c r="D10" t="str">
        <f>"5745"</f>
        <v>5745</v>
      </c>
      <c r="E10" t="str">
        <f>"00"</f>
        <v>00</v>
      </c>
      <c r="F10" t="str">
        <f t="shared" si="2"/>
        <v>000</v>
      </c>
      <c r="G10" t="str">
        <f t="shared" si="3"/>
        <v>5</v>
      </c>
      <c r="H10" t="str">
        <f t="shared" si="4"/>
        <v>00</v>
      </c>
      <c r="I10" t="str">
        <f t="shared" si="5"/>
        <v>0</v>
      </c>
      <c r="J10" t="str">
        <f t="shared" si="6"/>
        <v>00</v>
      </c>
      <c r="K10" t="s">
        <v>21</v>
      </c>
      <c r="L10" s="1">
        <v>0</v>
      </c>
    </row>
    <row r="11" spans="1:12" x14ac:dyDescent="0.25">
      <c r="A11" t="s">
        <v>12</v>
      </c>
      <c r="B11" t="str">
        <f t="shared" si="0"/>
        <v>199</v>
      </c>
      <c r="C11" t="str">
        <f t="shared" si="1"/>
        <v>00</v>
      </c>
      <c r="D11" t="str">
        <f>"5749"</f>
        <v>5749</v>
      </c>
      <c r="E11" t="str">
        <f>"00"</f>
        <v>00</v>
      </c>
      <c r="F11" t="str">
        <f t="shared" si="2"/>
        <v>000</v>
      </c>
      <c r="G11" t="str">
        <f t="shared" si="3"/>
        <v>5</v>
      </c>
      <c r="H11" t="str">
        <f t="shared" si="4"/>
        <v>00</v>
      </c>
      <c r="I11" t="str">
        <f t="shared" si="5"/>
        <v>0</v>
      </c>
      <c r="J11" t="str">
        <f t="shared" si="6"/>
        <v>00</v>
      </c>
      <c r="K11" t="s">
        <v>22</v>
      </c>
      <c r="L11" s="1">
        <v>20000</v>
      </c>
    </row>
    <row r="12" spans="1:12" x14ac:dyDescent="0.25">
      <c r="A12" t="s">
        <v>12</v>
      </c>
      <c r="B12" t="str">
        <f t="shared" si="0"/>
        <v>199</v>
      </c>
      <c r="C12" t="str">
        <f t="shared" si="1"/>
        <v>00</v>
      </c>
      <c r="D12" t="str">
        <f>"5749"</f>
        <v>5749</v>
      </c>
      <c r="E12" t="str">
        <f>"01"</f>
        <v>01</v>
      </c>
      <c r="F12" t="str">
        <f t="shared" si="2"/>
        <v>000</v>
      </c>
      <c r="G12" t="str">
        <f t="shared" si="3"/>
        <v>5</v>
      </c>
      <c r="H12" t="str">
        <f t="shared" si="4"/>
        <v>00</v>
      </c>
      <c r="I12" t="str">
        <f t="shared" si="5"/>
        <v>0</v>
      </c>
      <c r="J12" t="str">
        <f t="shared" si="6"/>
        <v>00</v>
      </c>
      <c r="K12" t="s">
        <v>23</v>
      </c>
      <c r="L12" s="1">
        <v>0</v>
      </c>
    </row>
    <row r="13" spans="1:12" x14ac:dyDescent="0.25">
      <c r="A13" t="s">
        <v>12</v>
      </c>
      <c r="B13" t="str">
        <f t="shared" si="0"/>
        <v>199</v>
      </c>
      <c r="C13" t="str">
        <f t="shared" si="1"/>
        <v>00</v>
      </c>
      <c r="D13" t="str">
        <f>"5752"</f>
        <v>5752</v>
      </c>
      <c r="E13" t="str">
        <f>"00"</f>
        <v>00</v>
      </c>
      <c r="F13" t="str">
        <f t="shared" si="2"/>
        <v>000</v>
      </c>
      <c r="G13" t="str">
        <f t="shared" si="3"/>
        <v>5</v>
      </c>
      <c r="H13" t="str">
        <f t="shared" si="4"/>
        <v>00</v>
      </c>
      <c r="I13" t="str">
        <f t="shared" si="5"/>
        <v>0</v>
      </c>
      <c r="J13" t="str">
        <f t="shared" si="6"/>
        <v>00</v>
      </c>
      <c r="K13" t="s">
        <v>24</v>
      </c>
      <c r="L13" s="1">
        <v>70000</v>
      </c>
    </row>
    <row r="14" spans="1:12" x14ac:dyDescent="0.25">
      <c r="A14" t="s">
        <v>12</v>
      </c>
      <c r="B14" t="str">
        <f t="shared" si="0"/>
        <v>199</v>
      </c>
      <c r="C14" t="str">
        <f t="shared" si="1"/>
        <v>00</v>
      </c>
      <c r="D14" t="str">
        <f>"5752"</f>
        <v>5752</v>
      </c>
      <c r="E14" t="str">
        <f>"01"</f>
        <v>01</v>
      </c>
      <c r="F14" t="str">
        <f t="shared" si="2"/>
        <v>000</v>
      </c>
      <c r="G14" t="str">
        <f t="shared" si="3"/>
        <v>5</v>
      </c>
      <c r="H14" t="str">
        <f t="shared" si="4"/>
        <v>00</v>
      </c>
      <c r="I14" t="str">
        <f t="shared" si="5"/>
        <v>0</v>
      </c>
      <c r="J14" t="str">
        <f t="shared" si="6"/>
        <v>00</v>
      </c>
      <c r="K14" t="s">
        <v>25</v>
      </c>
      <c r="L14" s="1">
        <v>45000</v>
      </c>
    </row>
    <row r="15" spans="1:12" x14ac:dyDescent="0.25">
      <c r="A15" t="s">
        <v>12</v>
      </c>
      <c r="B15" t="str">
        <f t="shared" si="0"/>
        <v>199</v>
      </c>
      <c r="C15" t="str">
        <f t="shared" si="1"/>
        <v>00</v>
      </c>
      <c r="D15" t="str">
        <f>"5753"</f>
        <v>5753</v>
      </c>
      <c r="E15" t="str">
        <f>"00"</f>
        <v>00</v>
      </c>
      <c r="F15" t="str">
        <f t="shared" si="2"/>
        <v>000</v>
      </c>
      <c r="G15" t="str">
        <f t="shared" si="3"/>
        <v>5</v>
      </c>
      <c r="H15" t="str">
        <f t="shared" si="4"/>
        <v>00</v>
      </c>
      <c r="I15" t="str">
        <f t="shared" si="5"/>
        <v>0</v>
      </c>
      <c r="J15" t="str">
        <f t="shared" si="6"/>
        <v>00</v>
      </c>
      <c r="K15" t="s">
        <v>26</v>
      </c>
      <c r="L15" s="1">
        <v>0</v>
      </c>
    </row>
    <row r="16" spans="1:12" x14ac:dyDescent="0.25">
      <c r="A16" t="s">
        <v>12</v>
      </c>
      <c r="B16" t="str">
        <f t="shared" si="0"/>
        <v>199</v>
      </c>
      <c r="C16" t="str">
        <f t="shared" si="1"/>
        <v>00</v>
      </c>
      <c r="D16" t="str">
        <f>"5769"</f>
        <v>5769</v>
      </c>
      <c r="E16" t="str">
        <f>"00"</f>
        <v>00</v>
      </c>
      <c r="F16" t="str">
        <f t="shared" si="2"/>
        <v>000</v>
      </c>
      <c r="G16" t="str">
        <f t="shared" si="3"/>
        <v>5</v>
      </c>
      <c r="H16" t="str">
        <f t="shared" si="4"/>
        <v>00</v>
      </c>
      <c r="I16" t="str">
        <f t="shared" si="5"/>
        <v>0</v>
      </c>
      <c r="J16" t="str">
        <f t="shared" si="6"/>
        <v>00</v>
      </c>
      <c r="K16" t="s">
        <v>27</v>
      </c>
      <c r="L16" s="1">
        <v>0</v>
      </c>
    </row>
    <row r="17" spans="1:12" x14ac:dyDescent="0.25">
      <c r="A17" t="s">
        <v>12</v>
      </c>
      <c r="B17" t="str">
        <f t="shared" si="0"/>
        <v>199</v>
      </c>
      <c r="C17" t="str">
        <f t="shared" si="1"/>
        <v>00</v>
      </c>
      <c r="D17" t="str">
        <f>"5811"</f>
        <v>5811</v>
      </c>
      <c r="E17" t="str">
        <f>"00"</f>
        <v>00</v>
      </c>
      <c r="F17" t="str">
        <f t="shared" si="2"/>
        <v>000</v>
      </c>
      <c r="G17" t="str">
        <f t="shared" si="3"/>
        <v>5</v>
      </c>
      <c r="H17" t="str">
        <f t="shared" si="4"/>
        <v>00</v>
      </c>
      <c r="I17" t="str">
        <f t="shared" si="5"/>
        <v>0</v>
      </c>
      <c r="J17" t="str">
        <f t="shared" si="6"/>
        <v>00</v>
      </c>
      <c r="K17" t="s">
        <v>28</v>
      </c>
      <c r="L17" s="1">
        <v>443108</v>
      </c>
    </row>
    <row r="18" spans="1:12" x14ac:dyDescent="0.25">
      <c r="A18" t="s">
        <v>12</v>
      </c>
      <c r="B18" t="str">
        <f t="shared" si="0"/>
        <v>199</v>
      </c>
      <c r="C18" t="str">
        <f t="shared" si="1"/>
        <v>00</v>
      </c>
      <c r="D18" t="str">
        <f>"5812"</f>
        <v>5812</v>
      </c>
      <c r="E18" t="str">
        <f>"00"</f>
        <v>00</v>
      </c>
      <c r="F18" t="str">
        <f t="shared" si="2"/>
        <v>000</v>
      </c>
      <c r="G18" t="str">
        <f t="shared" si="3"/>
        <v>5</v>
      </c>
      <c r="H18" t="str">
        <f t="shared" si="4"/>
        <v>00</v>
      </c>
      <c r="I18" t="str">
        <f t="shared" si="5"/>
        <v>0</v>
      </c>
      <c r="J18" t="str">
        <f t="shared" si="6"/>
        <v>00</v>
      </c>
      <c r="K18" t="s">
        <v>29</v>
      </c>
      <c r="L18" s="1">
        <v>10508429</v>
      </c>
    </row>
    <row r="19" spans="1:12" x14ac:dyDescent="0.25">
      <c r="A19" t="s">
        <v>12</v>
      </c>
      <c r="B19" t="str">
        <f t="shared" si="0"/>
        <v>199</v>
      </c>
      <c r="C19" t="str">
        <f t="shared" si="1"/>
        <v>00</v>
      </c>
      <c r="D19" t="str">
        <f>"5819"</f>
        <v>5819</v>
      </c>
      <c r="E19" t="str">
        <f>"00"</f>
        <v>00</v>
      </c>
      <c r="F19" t="str">
        <f t="shared" si="2"/>
        <v>000</v>
      </c>
      <c r="G19" t="str">
        <f t="shared" si="3"/>
        <v>5</v>
      </c>
      <c r="H19" t="str">
        <f t="shared" si="4"/>
        <v>00</v>
      </c>
      <c r="I19" t="str">
        <f t="shared" si="5"/>
        <v>0</v>
      </c>
      <c r="J19" t="str">
        <f t="shared" si="6"/>
        <v>00</v>
      </c>
      <c r="K19" t="s">
        <v>30</v>
      </c>
      <c r="L19" s="1">
        <v>0</v>
      </c>
    </row>
    <row r="20" spans="1:12" x14ac:dyDescent="0.25">
      <c r="A20" t="s">
        <v>12</v>
      </c>
      <c r="B20" t="str">
        <f t="shared" si="0"/>
        <v>199</v>
      </c>
      <c r="C20" t="str">
        <f t="shared" si="1"/>
        <v>00</v>
      </c>
      <c r="D20" t="str">
        <f>"5819"</f>
        <v>5819</v>
      </c>
      <c r="E20" t="str">
        <f>"01"</f>
        <v>01</v>
      </c>
      <c r="F20" t="str">
        <f t="shared" si="2"/>
        <v>000</v>
      </c>
      <c r="G20" t="str">
        <f t="shared" si="3"/>
        <v>5</v>
      </c>
      <c r="H20" t="str">
        <f t="shared" si="4"/>
        <v>00</v>
      </c>
      <c r="I20" t="str">
        <f t="shared" si="5"/>
        <v>0</v>
      </c>
      <c r="J20" t="str">
        <f t="shared" si="6"/>
        <v>00</v>
      </c>
      <c r="K20" t="s">
        <v>31</v>
      </c>
      <c r="L20" s="1">
        <v>0</v>
      </c>
    </row>
    <row r="21" spans="1:12" x14ac:dyDescent="0.25">
      <c r="A21" t="s">
        <v>12</v>
      </c>
      <c r="B21" t="str">
        <f t="shared" si="0"/>
        <v>199</v>
      </c>
      <c r="C21" t="str">
        <f t="shared" si="1"/>
        <v>00</v>
      </c>
      <c r="D21" t="str">
        <f t="shared" ref="D21" si="7">"5831"</f>
        <v>5831</v>
      </c>
      <c r="E21" t="str">
        <f t="shared" ref="E21" si="8">"00"</f>
        <v>00</v>
      </c>
      <c r="F21" t="str">
        <f t="shared" si="2"/>
        <v>000</v>
      </c>
      <c r="G21" t="str">
        <f t="shared" si="3"/>
        <v>5</v>
      </c>
      <c r="H21" t="str">
        <f t="shared" si="4"/>
        <v>00</v>
      </c>
      <c r="I21" t="str">
        <f t="shared" si="5"/>
        <v>0</v>
      </c>
      <c r="J21" t="str">
        <f t="shared" si="6"/>
        <v>00</v>
      </c>
      <c r="K21" t="s">
        <v>32</v>
      </c>
      <c r="L21" s="1">
        <v>747630</v>
      </c>
    </row>
    <row r="22" spans="1:12" x14ac:dyDescent="0.25">
      <c r="A22" t="s">
        <v>12</v>
      </c>
      <c r="B22" t="str">
        <f t="shared" ref="B22:B32" si="9">"199"</f>
        <v>199</v>
      </c>
      <c r="C22" t="str">
        <f t="shared" ref="C22:C54" si="10">"00"</f>
        <v>00</v>
      </c>
      <c r="D22" t="str">
        <f t="shared" ref="D22:D28" si="11">"5831"</f>
        <v>5831</v>
      </c>
      <c r="E22" t="str">
        <f>"04"</f>
        <v>04</v>
      </c>
      <c r="F22" t="str">
        <f>"000"</f>
        <v>000</v>
      </c>
      <c r="G22" t="str">
        <f t="shared" ref="G22:G32" si="12">"5"</f>
        <v>5</v>
      </c>
      <c r="H22" t="str">
        <f>"00"</f>
        <v>00</v>
      </c>
      <c r="I22" t="str">
        <f t="shared" ref="I22:I32" si="13">"0"</f>
        <v>0</v>
      </c>
      <c r="J22" t="str">
        <f t="shared" ref="J22:J32" si="14">"00"</f>
        <v>00</v>
      </c>
      <c r="K22" t="s">
        <v>34</v>
      </c>
      <c r="L22" s="1">
        <v>70000</v>
      </c>
    </row>
    <row r="23" spans="1:12" x14ac:dyDescent="0.25">
      <c r="A23" t="s">
        <v>12</v>
      </c>
      <c r="B23" t="str">
        <f t="shared" si="9"/>
        <v>199</v>
      </c>
      <c r="C23" t="str">
        <f t="shared" si="10"/>
        <v>00</v>
      </c>
      <c r="D23" t="str">
        <f t="shared" si="11"/>
        <v>5831</v>
      </c>
      <c r="E23" t="str">
        <f>"05"</f>
        <v>05</v>
      </c>
      <c r="F23" t="str">
        <f>"000"</f>
        <v>000</v>
      </c>
      <c r="G23" t="str">
        <f t="shared" si="12"/>
        <v>5</v>
      </c>
      <c r="H23" t="str">
        <f>"00"</f>
        <v>00</v>
      </c>
      <c r="I23" t="str">
        <f t="shared" si="13"/>
        <v>0</v>
      </c>
      <c r="J23" t="str">
        <f t="shared" si="14"/>
        <v>00</v>
      </c>
      <c r="K23" t="s">
        <v>35</v>
      </c>
      <c r="L23" s="1">
        <v>0</v>
      </c>
    </row>
    <row r="24" spans="1:12" x14ac:dyDescent="0.25">
      <c r="A24" t="s">
        <v>12</v>
      </c>
      <c r="B24" t="str">
        <f t="shared" si="9"/>
        <v>199</v>
      </c>
      <c r="C24" t="str">
        <f t="shared" si="10"/>
        <v>00</v>
      </c>
      <c r="D24" t="str">
        <f t="shared" si="11"/>
        <v>5831</v>
      </c>
      <c r="E24" t="str">
        <f>"21"</f>
        <v>21</v>
      </c>
      <c r="F24" t="str">
        <f>"802"</f>
        <v>802</v>
      </c>
      <c r="G24" t="str">
        <f t="shared" si="12"/>
        <v>5</v>
      </c>
      <c r="H24" t="str">
        <f>"99"</f>
        <v>99</v>
      </c>
      <c r="I24" t="str">
        <f t="shared" si="13"/>
        <v>0</v>
      </c>
      <c r="J24" t="str">
        <f t="shared" si="14"/>
        <v>00</v>
      </c>
      <c r="K24" t="s">
        <v>33</v>
      </c>
      <c r="L24" s="1">
        <v>0</v>
      </c>
    </row>
    <row r="25" spans="1:12" x14ac:dyDescent="0.25">
      <c r="A25" t="s">
        <v>12</v>
      </c>
      <c r="B25" t="str">
        <f t="shared" si="9"/>
        <v>199</v>
      </c>
      <c r="C25" t="str">
        <f t="shared" si="10"/>
        <v>00</v>
      </c>
      <c r="D25" t="str">
        <f t="shared" si="11"/>
        <v>5831</v>
      </c>
      <c r="E25" t="str">
        <f>"42"</f>
        <v>42</v>
      </c>
      <c r="F25" t="str">
        <f>"804"</f>
        <v>804</v>
      </c>
      <c r="G25" t="str">
        <f t="shared" si="12"/>
        <v>5</v>
      </c>
      <c r="H25" t="str">
        <f>"99"</f>
        <v>99</v>
      </c>
      <c r="I25" t="str">
        <f t="shared" si="13"/>
        <v>0</v>
      </c>
      <c r="J25" t="str">
        <f t="shared" si="14"/>
        <v>00</v>
      </c>
      <c r="K25" t="s">
        <v>33</v>
      </c>
      <c r="L25" s="1">
        <v>0</v>
      </c>
    </row>
    <row r="26" spans="1:12" x14ac:dyDescent="0.25">
      <c r="A26" t="s">
        <v>12</v>
      </c>
      <c r="B26" t="str">
        <f t="shared" si="9"/>
        <v>199</v>
      </c>
      <c r="C26" t="str">
        <f t="shared" si="10"/>
        <v>00</v>
      </c>
      <c r="D26" t="str">
        <f t="shared" si="11"/>
        <v>5831</v>
      </c>
      <c r="E26" t="str">
        <f>"64"</f>
        <v>64</v>
      </c>
      <c r="F26" t="str">
        <f>"102"</f>
        <v>102</v>
      </c>
      <c r="G26" t="str">
        <f t="shared" si="12"/>
        <v>5</v>
      </c>
      <c r="H26" t="str">
        <f>"32"</f>
        <v>32</v>
      </c>
      <c r="I26" t="str">
        <f t="shared" si="13"/>
        <v>0</v>
      </c>
      <c r="J26" t="str">
        <f t="shared" si="14"/>
        <v>00</v>
      </c>
      <c r="K26" t="s">
        <v>33</v>
      </c>
      <c r="L26" s="1">
        <v>0</v>
      </c>
    </row>
    <row r="27" spans="1:12" x14ac:dyDescent="0.25">
      <c r="A27" t="s">
        <v>12</v>
      </c>
      <c r="B27" t="str">
        <f t="shared" si="9"/>
        <v>199</v>
      </c>
      <c r="C27" t="str">
        <f t="shared" si="10"/>
        <v>00</v>
      </c>
      <c r="D27" t="str">
        <f t="shared" si="11"/>
        <v>5831</v>
      </c>
      <c r="E27" t="str">
        <f>"64"</f>
        <v>64</v>
      </c>
      <c r="F27" t="str">
        <f>"102"</f>
        <v>102</v>
      </c>
      <c r="G27" t="str">
        <f t="shared" si="12"/>
        <v>5</v>
      </c>
      <c r="H27" t="str">
        <f>"36"</f>
        <v>36</v>
      </c>
      <c r="I27" t="str">
        <f t="shared" si="13"/>
        <v>0</v>
      </c>
      <c r="J27" t="str">
        <f t="shared" si="14"/>
        <v>00</v>
      </c>
      <c r="K27" t="s">
        <v>33</v>
      </c>
      <c r="L27" s="1">
        <v>0</v>
      </c>
    </row>
    <row r="28" spans="1:12" x14ac:dyDescent="0.25">
      <c r="A28" t="s">
        <v>12</v>
      </c>
      <c r="B28" t="str">
        <f t="shared" si="9"/>
        <v>199</v>
      </c>
      <c r="C28" t="str">
        <f t="shared" si="10"/>
        <v>00</v>
      </c>
      <c r="D28" t="str">
        <f t="shared" si="11"/>
        <v>5831</v>
      </c>
      <c r="E28" t="str">
        <f>"95"</f>
        <v>95</v>
      </c>
      <c r="F28" t="str">
        <f>"999"</f>
        <v>999</v>
      </c>
      <c r="G28" t="str">
        <f t="shared" si="12"/>
        <v>5</v>
      </c>
      <c r="H28" t="str">
        <f>"99"</f>
        <v>99</v>
      </c>
      <c r="I28" t="str">
        <f t="shared" si="13"/>
        <v>0</v>
      </c>
      <c r="J28" t="str">
        <f t="shared" si="14"/>
        <v>00</v>
      </c>
      <c r="K28" t="s">
        <v>33</v>
      </c>
      <c r="L28" s="1">
        <v>0</v>
      </c>
    </row>
    <row r="29" spans="1:12" x14ac:dyDescent="0.25">
      <c r="A29" t="s">
        <v>12</v>
      </c>
      <c r="B29" t="str">
        <f t="shared" si="9"/>
        <v>199</v>
      </c>
      <c r="C29" t="str">
        <f t="shared" si="10"/>
        <v>00</v>
      </c>
      <c r="D29" t="str">
        <f>"5919"</f>
        <v>5919</v>
      </c>
      <c r="E29" t="str">
        <f>"00"</f>
        <v>00</v>
      </c>
      <c r="F29" t="str">
        <f>"000"</f>
        <v>000</v>
      </c>
      <c r="G29" t="str">
        <f t="shared" si="12"/>
        <v>5</v>
      </c>
      <c r="H29" t="str">
        <f t="shared" ref="H29:H32" si="15">"00"</f>
        <v>00</v>
      </c>
      <c r="I29" t="str">
        <f t="shared" si="13"/>
        <v>0</v>
      </c>
      <c r="J29" t="str">
        <f t="shared" si="14"/>
        <v>00</v>
      </c>
      <c r="K29" t="s">
        <v>36</v>
      </c>
      <c r="L29" s="1">
        <v>0</v>
      </c>
    </row>
    <row r="30" spans="1:12" x14ac:dyDescent="0.25">
      <c r="A30" t="s">
        <v>12</v>
      </c>
      <c r="B30" t="str">
        <f t="shared" si="9"/>
        <v>199</v>
      </c>
      <c r="C30" t="str">
        <f t="shared" si="10"/>
        <v>00</v>
      </c>
      <c r="D30" t="str">
        <f>"5931"</f>
        <v>5931</v>
      </c>
      <c r="E30" t="str">
        <f>"00"</f>
        <v>00</v>
      </c>
      <c r="F30" t="str">
        <f>"000"</f>
        <v>000</v>
      </c>
      <c r="G30" t="str">
        <f t="shared" si="12"/>
        <v>5</v>
      </c>
      <c r="H30" t="str">
        <f t="shared" si="15"/>
        <v>00</v>
      </c>
      <c r="I30" t="str">
        <f t="shared" si="13"/>
        <v>0</v>
      </c>
      <c r="J30" t="str">
        <f t="shared" si="14"/>
        <v>00</v>
      </c>
      <c r="K30" t="s">
        <v>37</v>
      </c>
      <c r="L30" s="1">
        <v>120000</v>
      </c>
    </row>
    <row r="31" spans="1:12" x14ac:dyDescent="0.25">
      <c r="A31" t="s">
        <v>12</v>
      </c>
      <c r="B31" t="str">
        <f t="shared" si="9"/>
        <v>199</v>
      </c>
      <c r="C31" t="str">
        <f t="shared" si="10"/>
        <v>00</v>
      </c>
      <c r="D31" t="str">
        <f>"5931"</f>
        <v>5931</v>
      </c>
      <c r="E31" t="str">
        <f>"46"</f>
        <v>46</v>
      </c>
      <c r="F31" t="str">
        <f>"999"</f>
        <v>999</v>
      </c>
      <c r="G31" t="str">
        <f t="shared" si="12"/>
        <v>5</v>
      </c>
      <c r="H31" t="str">
        <f t="shared" si="15"/>
        <v>00</v>
      </c>
      <c r="I31" t="str">
        <f t="shared" si="13"/>
        <v>0</v>
      </c>
      <c r="J31" t="str">
        <f t="shared" si="14"/>
        <v>00</v>
      </c>
      <c r="K31" t="s">
        <v>38</v>
      </c>
      <c r="L31" s="1">
        <v>0</v>
      </c>
    </row>
    <row r="32" spans="1:12" ht="15.75" thickBot="1" x14ac:dyDescent="0.3">
      <c r="A32" t="s">
        <v>12</v>
      </c>
      <c r="B32" t="str">
        <f t="shared" si="9"/>
        <v>199</v>
      </c>
      <c r="C32" t="str">
        <f t="shared" si="10"/>
        <v>00</v>
      </c>
      <c r="D32" t="str">
        <f>"5939"</f>
        <v>5939</v>
      </c>
      <c r="E32" t="str">
        <f t="shared" ref="E32" si="16">"00"</f>
        <v>00</v>
      </c>
      <c r="F32" t="str">
        <f>"000"</f>
        <v>000</v>
      </c>
      <c r="G32" t="str">
        <f t="shared" si="12"/>
        <v>5</v>
      </c>
      <c r="H32" t="str">
        <f t="shared" si="15"/>
        <v>00</v>
      </c>
      <c r="I32" t="str">
        <f t="shared" si="13"/>
        <v>0</v>
      </c>
      <c r="J32" t="str">
        <f t="shared" si="14"/>
        <v>00</v>
      </c>
      <c r="K32" t="s">
        <v>39</v>
      </c>
      <c r="L32" s="2">
        <v>0</v>
      </c>
    </row>
    <row r="33" spans="1:12" ht="15.75" thickTop="1" x14ac:dyDescent="0.25">
      <c r="L33" s="1">
        <f>SUM(L2:L32)</f>
        <v>15492037</v>
      </c>
    </row>
    <row r="35" spans="1:12" x14ac:dyDescent="0.25">
      <c r="A35" t="s">
        <v>40</v>
      </c>
      <c r="B35" t="str">
        <f t="shared" ref="B35:B54" si="17">"240"</f>
        <v>240</v>
      </c>
      <c r="C35" t="str">
        <f t="shared" si="10"/>
        <v>00</v>
      </c>
      <c r="D35" t="str">
        <f>"5742"</f>
        <v>5742</v>
      </c>
      <c r="E35" t="str">
        <f>"00"</f>
        <v>00</v>
      </c>
      <c r="F35" t="str">
        <f t="shared" ref="F35:F54" si="18">"000"</f>
        <v>000</v>
      </c>
      <c r="G35" t="str">
        <f t="shared" ref="G35:G47" si="19">"4"</f>
        <v>4</v>
      </c>
      <c r="H35" t="str">
        <f t="shared" ref="H35:H54" si="20">"00"</f>
        <v>00</v>
      </c>
      <c r="I35" t="str">
        <f t="shared" ref="I35:I54" si="21">"0"</f>
        <v>0</v>
      </c>
      <c r="J35" t="str">
        <f t="shared" ref="J35:J54" si="22">"00"</f>
        <v>00</v>
      </c>
      <c r="K35" t="s">
        <v>41</v>
      </c>
      <c r="L35" s="1">
        <v>0</v>
      </c>
    </row>
    <row r="36" spans="1:12" x14ac:dyDescent="0.25">
      <c r="A36" t="s">
        <v>40</v>
      </c>
      <c r="B36" t="str">
        <f t="shared" si="17"/>
        <v>240</v>
      </c>
      <c r="C36" t="str">
        <f t="shared" si="10"/>
        <v>00</v>
      </c>
      <c r="D36" t="str">
        <f>"5751"</f>
        <v>5751</v>
      </c>
      <c r="E36" t="str">
        <f>"00"</f>
        <v>00</v>
      </c>
      <c r="F36" t="str">
        <f t="shared" si="18"/>
        <v>000</v>
      </c>
      <c r="G36" t="str">
        <f t="shared" si="19"/>
        <v>4</v>
      </c>
      <c r="H36" t="str">
        <f t="shared" si="20"/>
        <v>00</v>
      </c>
      <c r="I36" t="str">
        <f t="shared" si="21"/>
        <v>0</v>
      </c>
      <c r="J36" t="str">
        <f t="shared" si="22"/>
        <v>00</v>
      </c>
      <c r="K36" t="s">
        <v>42</v>
      </c>
      <c r="L36" s="1">
        <v>0</v>
      </c>
    </row>
    <row r="37" spans="1:12" x14ac:dyDescent="0.25">
      <c r="A37" t="s">
        <v>40</v>
      </c>
      <c r="B37" t="str">
        <f t="shared" si="17"/>
        <v>240</v>
      </c>
      <c r="C37" t="str">
        <f t="shared" si="10"/>
        <v>00</v>
      </c>
      <c r="D37" t="str">
        <f>"5751"</f>
        <v>5751</v>
      </c>
      <c r="E37" t="str">
        <f>"01"</f>
        <v>01</v>
      </c>
      <c r="F37" t="str">
        <f t="shared" si="18"/>
        <v>000</v>
      </c>
      <c r="G37" t="str">
        <f t="shared" si="19"/>
        <v>4</v>
      </c>
      <c r="H37" t="str">
        <f t="shared" si="20"/>
        <v>00</v>
      </c>
      <c r="I37" t="str">
        <f t="shared" si="21"/>
        <v>0</v>
      </c>
      <c r="J37" t="str">
        <f t="shared" si="22"/>
        <v>00</v>
      </c>
      <c r="K37" t="s">
        <v>43</v>
      </c>
      <c r="L37" s="1">
        <v>0</v>
      </c>
    </row>
    <row r="38" spans="1:12" x14ac:dyDescent="0.25">
      <c r="A38" t="s">
        <v>40</v>
      </c>
      <c r="B38" t="str">
        <f t="shared" si="17"/>
        <v>240</v>
      </c>
      <c r="C38" t="str">
        <f t="shared" si="10"/>
        <v>00</v>
      </c>
      <c r="D38" t="str">
        <f>"5829"</f>
        <v>5829</v>
      </c>
      <c r="E38" t="str">
        <f>"00"</f>
        <v>00</v>
      </c>
      <c r="F38" t="str">
        <f t="shared" si="18"/>
        <v>000</v>
      </c>
      <c r="G38" t="str">
        <f t="shared" si="19"/>
        <v>4</v>
      </c>
      <c r="H38" t="str">
        <f t="shared" si="20"/>
        <v>00</v>
      </c>
      <c r="I38" t="str">
        <f t="shared" si="21"/>
        <v>0</v>
      </c>
      <c r="J38" t="str">
        <f t="shared" si="22"/>
        <v>00</v>
      </c>
      <c r="K38" t="s">
        <v>44</v>
      </c>
      <c r="L38" s="1">
        <v>0</v>
      </c>
    </row>
    <row r="39" spans="1:12" x14ac:dyDescent="0.25">
      <c r="A39" t="s">
        <v>40</v>
      </c>
      <c r="B39" t="str">
        <f t="shared" si="17"/>
        <v>240</v>
      </c>
      <c r="C39" t="str">
        <f t="shared" si="10"/>
        <v>00</v>
      </c>
      <c r="D39" t="str">
        <f>"5831"</f>
        <v>5831</v>
      </c>
      <c r="E39" t="str">
        <f>"00"</f>
        <v>00</v>
      </c>
      <c r="F39" t="str">
        <f t="shared" si="18"/>
        <v>000</v>
      </c>
      <c r="G39" t="str">
        <f t="shared" si="19"/>
        <v>4</v>
      </c>
      <c r="H39" t="str">
        <f t="shared" si="20"/>
        <v>00</v>
      </c>
      <c r="I39" t="str">
        <f t="shared" si="21"/>
        <v>0</v>
      </c>
      <c r="J39" t="str">
        <f t="shared" si="22"/>
        <v>00</v>
      </c>
      <c r="K39" t="s">
        <v>33</v>
      </c>
      <c r="L39" s="1">
        <v>0</v>
      </c>
    </row>
    <row r="40" spans="1:12" x14ac:dyDescent="0.25">
      <c r="A40" t="s">
        <v>40</v>
      </c>
      <c r="B40" t="str">
        <f t="shared" si="17"/>
        <v>240</v>
      </c>
      <c r="C40" t="str">
        <f t="shared" si="10"/>
        <v>00</v>
      </c>
      <c r="D40" t="str">
        <f>"5839"</f>
        <v>5839</v>
      </c>
      <c r="E40" t="str">
        <f>"00"</f>
        <v>00</v>
      </c>
      <c r="F40" t="str">
        <f t="shared" si="18"/>
        <v>000</v>
      </c>
      <c r="G40" t="str">
        <f t="shared" si="19"/>
        <v>4</v>
      </c>
      <c r="H40" t="str">
        <f t="shared" si="20"/>
        <v>00</v>
      </c>
      <c r="I40" t="str">
        <f t="shared" si="21"/>
        <v>0</v>
      </c>
      <c r="J40" t="str">
        <f t="shared" si="22"/>
        <v>00</v>
      </c>
      <c r="K40" t="s">
        <v>45</v>
      </c>
      <c r="L40" s="1">
        <v>0</v>
      </c>
    </row>
    <row r="41" spans="1:12" x14ac:dyDescent="0.25">
      <c r="A41" t="s">
        <v>40</v>
      </c>
      <c r="B41" t="str">
        <f t="shared" si="17"/>
        <v>240</v>
      </c>
      <c r="C41" t="str">
        <f t="shared" si="10"/>
        <v>00</v>
      </c>
      <c r="D41" t="str">
        <f>"5921"</f>
        <v>5921</v>
      </c>
      <c r="E41" t="str">
        <f>"00"</f>
        <v>00</v>
      </c>
      <c r="F41" t="str">
        <f t="shared" si="18"/>
        <v>000</v>
      </c>
      <c r="G41" t="str">
        <f t="shared" si="19"/>
        <v>4</v>
      </c>
      <c r="H41" t="str">
        <f t="shared" si="20"/>
        <v>00</v>
      </c>
      <c r="I41" t="str">
        <f t="shared" si="21"/>
        <v>0</v>
      </c>
      <c r="J41" t="str">
        <f t="shared" si="22"/>
        <v>00</v>
      </c>
      <c r="K41" t="s">
        <v>46</v>
      </c>
      <c r="L41" s="1">
        <v>0</v>
      </c>
    </row>
    <row r="42" spans="1:12" x14ac:dyDescent="0.25">
      <c r="A42" t="s">
        <v>40</v>
      </c>
      <c r="B42" t="str">
        <f t="shared" si="17"/>
        <v>240</v>
      </c>
      <c r="C42" t="str">
        <f t="shared" si="10"/>
        <v>00</v>
      </c>
      <c r="D42" t="str">
        <f>"5922"</f>
        <v>5922</v>
      </c>
      <c r="E42" t="str">
        <f>"00"</f>
        <v>00</v>
      </c>
      <c r="F42" t="str">
        <f t="shared" si="18"/>
        <v>000</v>
      </c>
      <c r="G42" t="str">
        <f t="shared" si="19"/>
        <v>4</v>
      </c>
      <c r="H42" t="str">
        <f t="shared" si="20"/>
        <v>00</v>
      </c>
      <c r="I42" t="str">
        <f t="shared" si="21"/>
        <v>0</v>
      </c>
      <c r="J42" t="str">
        <f t="shared" si="22"/>
        <v>00</v>
      </c>
      <c r="K42" t="s">
        <v>47</v>
      </c>
      <c r="L42" s="1">
        <v>0</v>
      </c>
    </row>
    <row r="43" spans="1:12" x14ac:dyDescent="0.25">
      <c r="A43" t="s">
        <v>40</v>
      </c>
      <c r="B43" t="str">
        <f t="shared" si="17"/>
        <v>240</v>
      </c>
      <c r="C43" t="str">
        <f t="shared" si="10"/>
        <v>00</v>
      </c>
      <c r="D43" t="str">
        <f>"5922"</f>
        <v>5922</v>
      </c>
      <c r="E43" t="str">
        <f>"01"</f>
        <v>01</v>
      </c>
      <c r="F43" t="str">
        <f t="shared" si="18"/>
        <v>000</v>
      </c>
      <c r="G43" t="str">
        <f t="shared" si="19"/>
        <v>4</v>
      </c>
      <c r="H43" t="str">
        <f t="shared" si="20"/>
        <v>00</v>
      </c>
      <c r="I43" t="str">
        <f t="shared" si="21"/>
        <v>0</v>
      </c>
      <c r="J43" t="str">
        <f t="shared" si="22"/>
        <v>00</v>
      </c>
      <c r="K43" t="s">
        <v>48</v>
      </c>
      <c r="L43" s="1">
        <v>0</v>
      </c>
    </row>
    <row r="44" spans="1:12" x14ac:dyDescent="0.25">
      <c r="A44" t="s">
        <v>40</v>
      </c>
      <c r="B44" t="str">
        <f t="shared" si="17"/>
        <v>240</v>
      </c>
      <c r="C44" t="str">
        <f t="shared" si="10"/>
        <v>00</v>
      </c>
      <c r="D44" t="str">
        <f>"5923"</f>
        <v>5923</v>
      </c>
      <c r="E44" t="str">
        <f>"00"</f>
        <v>00</v>
      </c>
      <c r="F44" t="str">
        <f t="shared" si="18"/>
        <v>000</v>
      </c>
      <c r="G44" t="str">
        <f t="shared" si="19"/>
        <v>4</v>
      </c>
      <c r="H44" t="str">
        <f t="shared" si="20"/>
        <v>00</v>
      </c>
      <c r="I44" t="str">
        <f t="shared" si="21"/>
        <v>0</v>
      </c>
      <c r="J44" t="str">
        <f t="shared" si="22"/>
        <v>00</v>
      </c>
      <c r="K44" t="s">
        <v>49</v>
      </c>
      <c r="L44" s="1">
        <v>0</v>
      </c>
    </row>
    <row r="45" spans="1:12" x14ac:dyDescent="0.25">
      <c r="A45" t="s">
        <v>40</v>
      </c>
      <c r="B45" t="str">
        <f t="shared" si="17"/>
        <v>240</v>
      </c>
      <c r="C45" t="str">
        <f t="shared" si="10"/>
        <v>00</v>
      </c>
      <c r="D45" t="str">
        <f>"5923"</f>
        <v>5923</v>
      </c>
      <c r="E45" t="str">
        <f>"01"</f>
        <v>01</v>
      </c>
      <c r="F45" t="str">
        <f t="shared" si="18"/>
        <v>000</v>
      </c>
      <c r="G45" t="str">
        <f t="shared" si="19"/>
        <v>4</v>
      </c>
      <c r="H45" t="str">
        <f t="shared" si="20"/>
        <v>00</v>
      </c>
      <c r="I45" t="str">
        <f t="shared" si="21"/>
        <v>0</v>
      </c>
      <c r="J45" t="str">
        <f t="shared" si="22"/>
        <v>00</v>
      </c>
      <c r="K45" t="s">
        <v>49</v>
      </c>
      <c r="L45" s="1">
        <v>0</v>
      </c>
    </row>
    <row r="46" spans="1:12" x14ac:dyDescent="0.25">
      <c r="A46" t="s">
        <v>40</v>
      </c>
      <c r="B46" t="str">
        <f t="shared" si="17"/>
        <v>240</v>
      </c>
      <c r="C46" t="str">
        <f t="shared" si="10"/>
        <v>00</v>
      </c>
      <c r="D46" t="str">
        <f>"5939"</f>
        <v>5939</v>
      </c>
      <c r="E46" t="str">
        <f>"00"</f>
        <v>00</v>
      </c>
      <c r="F46" t="str">
        <f t="shared" si="18"/>
        <v>000</v>
      </c>
      <c r="G46" t="str">
        <f t="shared" si="19"/>
        <v>4</v>
      </c>
      <c r="H46" t="str">
        <f t="shared" si="20"/>
        <v>00</v>
      </c>
      <c r="I46" t="str">
        <f t="shared" si="21"/>
        <v>0</v>
      </c>
      <c r="J46" t="str">
        <f t="shared" si="22"/>
        <v>00</v>
      </c>
      <c r="K46" t="s">
        <v>50</v>
      </c>
      <c r="L46" s="1">
        <v>0</v>
      </c>
    </row>
    <row r="47" spans="1:12" x14ac:dyDescent="0.25">
      <c r="A47" t="s">
        <v>40</v>
      </c>
      <c r="B47" t="str">
        <f t="shared" si="17"/>
        <v>240</v>
      </c>
      <c r="C47" t="str">
        <f t="shared" si="10"/>
        <v>00</v>
      </c>
      <c r="D47" t="str">
        <f>"5939"</f>
        <v>5939</v>
      </c>
      <c r="E47" t="str">
        <f>"01"</f>
        <v>01</v>
      </c>
      <c r="F47" t="str">
        <f t="shared" si="18"/>
        <v>000</v>
      </c>
      <c r="G47" t="str">
        <f t="shared" si="19"/>
        <v>4</v>
      </c>
      <c r="H47" t="str">
        <f t="shared" si="20"/>
        <v>00</v>
      </c>
      <c r="I47" t="str">
        <f t="shared" si="21"/>
        <v>0</v>
      </c>
      <c r="J47" t="str">
        <f t="shared" si="22"/>
        <v>00</v>
      </c>
      <c r="K47" t="s">
        <v>51</v>
      </c>
      <c r="L47" s="1">
        <v>0</v>
      </c>
    </row>
    <row r="48" spans="1:12" x14ac:dyDescent="0.25">
      <c r="A48" t="s">
        <v>40</v>
      </c>
      <c r="B48" t="str">
        <f t="shared" si="17"/>
        <v>240</v>
      </c>
      <c r="C48" t="str">
        <f t="shared" si="10"/>
        <v>00</v>
      </c>
      <c r="D48" t="str">
        <f>"5742"</f>
        <v>5742</v>
      </c>
      <c r="E48" t="str">
        <f t="shared" ref="E48:E54" si="23">"00"</f>
        <v>00</v>
      </c>
      <c r="F48" t="str">
        <f t="shared" si="18"/>
        <v>000</v>
      </c>
      <c r="G48" t="str">
        <f t="shared" ref="G48:G54" si="24">"5"</f>
        <v>5</v>
      </c>
      <c r="H48" t="str">
        <f t="shared" si="20"/>
        <v>00</v>
      </c>
      <c r="I48" t="str">
        <f t="shared" si="21"/>
        <v>0</v>
      </c>
      <c r="J48" t="str">
        <f t="shared" si="22"/>
        <v>00</v>
      </c>
      <c r="K48" t="s">
        <v>41</v>
      </c>
      <c r="L48" s="1">
        <v>1000</v>
      </c>
    </row>
    <row r="49" spans="1:12" x14ac:dyDescent="0.25">
      <c r="A49" t="s">
        <v>40</v>
      </c>
      <c r="B49" t="str">
        <f t="shared" si="17"/>
        <v>240</v>
      </c>
      <c r="C49" t="str">
        <f t="shared" si="10"/>
        <v>00</v>
      </c>
      <c r="D49" t="str">
        <f>"5751"</f>
        <v>5751</v>
      </c>
      <c r="E49" t="str">
        <f t="shared" si="23"/>
        <v>00</v>
      </c>
      <c r="F49" t="str">
        <f t="shared" si="18"/>
        <v>000</v>
      </c>
      <c r="G49" t="str">
        <f t="shared" si="24"/>
        <v>5</v>
      </c>
      <c r="H49" t="str">
        <f t="shared" si="20"/>
        <v>00</v>
      </c>
      <c r="I49" t="str">
        <f t="shared" si="21"/>
        <v>0</v>
      </c>
      <c r="J49" t="str">
        <f t="shared" si="22"/>
        <v>00</v>
      </c>
      <c r="K49" t="s">
        <v>42</v>
      </c>
      <c r="L49" s="1">
        <v>35000</v>
      </c>
    </row>
    <row r="50" spans="1:12" x14ac:dyDescent="0.25">
      <c r="A50" t="s">
        <v>40</v>
      </c>
      <c r="B50" t="str">
        <f t="shared" si="17"/>
        <v>240</v>
      </c>
      <c r="C50" t="str">
        <f t="shared" si="10"/>
        <v>00</v>
      </c>
      <c r="D50" t="str">
        <f>"5829"</f>
        <v>5829</v>
      </c>
      <c r="E50" t="str">
        <f t="shared" si="23"/>
        <v>00</v>
      </c>
      <c r="F50" t="str">
        <f t="shared" si="18"/>
        <v>000</v>
      </c>
      <c r="G50" t="str">
        <f t="shared" si="24"/>
        <v>5</v>
      </c>
      <c r="H50" t="str">
        <f t="shared" si="20"/>
        <v>00</v>
      </c>
      <c r="I50" t="str">
        <f t="shared" si="21"/>
        <v>0</v>
      </c>
      <c r="J50" t="str">
        <f t="shared" si="22"/>
        <v>00</v>
      </c>
      <c r="K50" t="s">
        <v>44</v>
      </c>
      <c r="L50" s="1">
        <v>0</v>
      </c>
    </row>
    <row r="51" spans="1:12" x14ac:dyDescent="0.25">
      <c r="A51" t="s">
        <v>40</v>
      </c>
      <c r="B51" t="str">
        <f t="shared" si="17"/>
        <v>240</v>
      </c>
      <c r="C51" t="str">
        <f t="shared" si="10"/>
        <v>00</v>
      </c>
      <c r="D51" t="str">
        <f>"5921"</f>
        <v>5921</v>
      </c>
      <c r="E51" t="str">
        <f t="shared" si="23"/>
        <v>00</v>
      </c>
      <c r="F51" t="str">
        <f t="shared" si="18"/>
        <v>000</v>
      </c>
      <c r="G51" t="str">
        <f t="shared" si="24"/>
        <v>5</v>
      </c>
      <c r="H51" t="str">
        <f t="shared" si="20"/>
        <v>00</v>
      </c>
      <c r="I51" t="str">
        <f t="shared" si="21"/>
        <v>0</v>
      </c>
      <c r="J51" t="str">
        <f t="shared" si="22"/>
        <v>00</v>
      </c>
      <c r="K51" t="s">
        <v>46</v>
      </c>
      <c r="L51" s="1">
        <v>295276</v>
      </c>
    </row>
    <row r="52" spans="1:12" x14ac:dyDescent="0.25">
      <c r="A52" t="s">
        <v>40</v>
      </c>
      <c r="B52" t="str">
        <f t="shared" si="17"/>
        <v>240</v>
      </c>
      <c r="C52" t="str">
        <f t="shared" si="10"/>
        <v>00</v>
      </c>
      <c r="D52" t="str">
        <f>"5922"</f>
        <v>5922</v>
      </c>
      <c r="E52" t="str">
        <f t="shared" si="23"/>
        <v>00</v>
      </c>
      <c r="F52" t="str">
        <f t="shared" si="18"/>
        <v>000</v>
      </c>
      <c r="G52" t="str">
        <f t="shared" si="24"/>
        <v>5</v>
      </c>
      <c r="H52" t="str">
        <f t="shared" si="20"/>
        <v>00</v>
      </c>
      <c r="I52" t="str">
        <f t="shared" si="21"/>
        <v>0</v>
      </c>
      <c r="J52" t="str">
        <f t="shared" si="22"/>
        <v>00</v>
      </c>
      <c r="K52" t="s">
        <v>47</v>
      </c>
      <c r="L52" s="1">
        <v>657564</v>
      </c>
    </row>
    <row r="53" spans="1:12" x14ac:dyDescent="0.25">
      <c r="A53" t="s">
        <v>40</v>
      </c>
      <c r="B53" t="str">
        <f t="shared" si="17"/>
        <v>240</v>
      </c>
      <c r="C53" t="str">
        <f t="shared" si="10"/>
        <v>00</v>
      </c>
      <c r="D53" t="str">
        <f>"5923"</f>
        <v>5923</v>
      </c>
      <c r="E53" t="str">
        <f t="shared" si="23"/>
        <v>00</v>
      </c>
      <c r="F53" t="str">
        <f t="shared" si="18"/>
        <v>000</v>
      </c>
      <c r="G53" t="str">
        <f t="shared" si="24"/>
        <v>5</v>
      </c>
      <c r="H53" t="str">
        <f t="shared" si="20"/>
        <v>00</v>
      </c>
      <c r="I53" t="str">
        <f t="shared" si="21"/>
        <v>0</v>
      </c>
      <c r="J53" t="str">
        <f t="shared" si="22"/>
        <v>00</v>
      </c>
      <c r="K53" t="s">
        <v>49</v>
      </c>
      <c r="L53" s="1">
        <v>76268</v>
      </c>
    </row>
    <row r="54" spans="1:12" ht="15.75" thickBot="1" x14ac:dyDescent="0.3">
      <c r="A54" t="s">
        <v>40</v>
      </c>
      <c r="B54" t="str">
        <f t="shared" si="17"/>
        <v>240</v>
      </c>
      <c r="C54" t="str">
        <f t="shared" si="10"/>
        <v>00</v>
      </c>
      <c r="D54" t="str">
        <f>"5939"</f>
        <v>5939</v>
      </c>
      <c r="E54" t="str">
        <f t="shared" si="23"/>
        <v>00</v>
      </c>
      <c r="F54" t="str">
        <f t="shared" si="18"/>
        <v>000</v>
      </c>
      <c r="G54" t="str">
        <f t="shared" si="24"/>
        <v>5</v>
      </c>
      <c r="H54" t="str">
        <f t="shared" si="20"/>
        <v>00</v>
      </c>
      <c r="I54" t="str">
        <f t="shared" si="21"/>
        <v>0</v>
      </c>
      <c r="J54" t="str">
        <f t="shared" si="22"/>
        <v>00</v>
      </c>
      <c r="K54" t="s">
        <v>50</v>
      </c>
      <c r="L54" s="2">
        <v>0</v>
      </c>
    </row>
    <row r="55" spans="1:12" ht="15.75" thickTop="1" x14ac:dyDescent="0.25">
      <c r="L55" s="1">
        <f>SUM(L35:L54)</f>
        <v>1065108</v>
      </c>
    </row>
    <row r="57" spans="1:12" x14ac:dyDescent="0.25">
      <c r="A57" t="s">
        <v>52</v>
      </c>
      <c r="B57" t="str">
        <f t="shared" ref="B57:B72" si="25">"599"</f>
        <v>599</v>
      </c>
      <c r="C57" t="str">
        <f t="shared" ref="C57:C72" si="26">"00"</f>
        <v>00</v>
      </c>
      <c r="D57" t="str">
        <f>"5711"</f>
        <v>5711</v>
      </c>
      <c r="E57" t="str">
        <f>"00"</f>
        <v>00</v>
      </c>
      <c r="F57" t="str">
        <f t="shared" ref="F57:F72" si="27">"000"</f>
        <v>000</v>
      </c>
      <c r="G57" t="str">
        <f t="shared" ref="G57:G67" si="28">"4"</f>
        <v>4</v>
      </c>
      <c r="H57" t="str">
        <f t="shared" ref="H57:H72" si="29">"00"</f>
        <v>00</v>
      </c>
      <c r="I57" t="str">
        <f t="shared" ref="I57" si="30">"0"</f>
        <v>0</v>
      </c>
      <c r="J57" t="str">
        <f t="shared" ref="J57:J62" si="31">"00"</f>
        <v>00</v>
      </c>
      <c r="K57" t="s">
        <v>53</v>
      </c>
      <c r="L57" s="1">
        <v>0</v>
      </c>
    </row>
    <row r="58" spans="1:12" x14ac:dyDescent="0.25">
      <c r="A58" t="s">
        <v>52</v>
      </c>
      <c r="B58" t="str">
        <f t="shared" si="25"/>
        <v>599</v>
      </c>
      <c r="C58" t="str">
        <f t="shared" si="26"/>
        <v>00</v>
      </c>
      <c r="D58" t="str">
        <f>"5712"</f>
        <v>5712</v>
      </c>
      <c r="E58" t="str">
        <f>"00"</f>
        <v>00</v>
      </c>
      <c r="F58" t="str">
        <f t="shared" si="27"/>
        <v>000</v>
      </c>
      <c r="G58" t="str">
        <f t="shared" si="28"/>
        <v>4</v>
      </c>
      <c r="H58" t="str">
        <f t="shared" si="29"/>
        <v>00</v>
      </c>
      <c r="I58" t="str">
        <f t="shared" ref="I58:I72" si="32">"0"</f>
        <v>0</v>
      </c>
      <c r="J58" t="str">
        <f t="shared" si="31"/>
        <v>00</v>
      </c>
      <c r="K58" t="s">
        <v>54</v>
      </c>
      <c r="L58" s="1">
        <v>0</v>
      </c>
    </row>
    <row r="59" spans="1:12" x14ac:dyDescent="0.25">
      <c r="A59" t="s">
        <v>52</v>
      </c>
      <c r="B59" t="str">
        <f t="shared" si="25"/>
        <v>599</v>
      </c>
      <c r="C59" t="str">
        <f t="shared" si="26"/>
        <v>00</v>
      </c>
      <c r="D59" t="str">
        <f>"5719"</f>
        <v>5719</v>
      </c>
      <c r="E59" t="str">
        <f>"00"</f>
        <v>00</v>
      </c>
      <c r="F59" t="str">
        <f t="shared" si="27"/>
        <v>000</v>
      </c>
      <c r="G59" t="str">
        <f t="shared" si="28"/>
        <v>4</v>
      </c>
      <c r="H59" t="str">
        <f t="shared" si="29"/>
        <v>00</v>
      </c>
      <c r="I59" t="str">
        <f t="shared" si="32"/>
        <v>0</v>
      </c>
      <c r="J59" t="str">
        <f t="shared" si="31"/>
        <v>00</v>
      </c>
      <c r="K59" t="s">
        <v>55</v>
      </c>
      <c r="L59" s="1">
        <v>0</v>
      </c>
    </row>
    <row r="60" spans="1:12" x14ac:dyDescent="0.25">
      <c r="A60" t="s">
        <v>52</v>
      </c>
      <c r="B60" t="str">
        <f t="shared" si="25"/>
        <v>599</v>
      </c>
      <c r="C60" t="str">
        <f t="shared" si="26"/>
        <v>00</v>
      </c>
      <c r="D60" t="str">
        <f>"5742"</f>
        <v>5742</v>
      </c>
      <c r="E60" t="str">
        <f>"00"</f>
        <v>00</v>
      </c>
      <c r="F60" t="str">
        <f t="shared" si="27"/>
        <v>000</v>
      </c>
      <c r="G60" t="str">
        <f t="shared" si="28"/>
        <v>4</v>
      </c>
      <c r="H60" t="str">
        <f t="shared" si="29"/>
        <v>00</v>
      </c>
      <c r="I60" t="str">
        <f t="shared" si="32"/>
        <v>0</v>
      </c>
      <c r="J60" t="str">
        <f t="shared" si="31"/>
        <v>00</v>
      </c>
      <c r="K60" t="s">
        <v>56</v>
      </c>
      <c r="L60" s="1">
        <v>0</v>
      </c>
    </row>
    <row r="61" spans="1:12" x14ac:dyDescent="0.25">
      <c r="A61" t="s">
        <v>52</v>
      </c>
      <c r="B61" t="str">
        <f t="shared" si="25"/>
        <v>599</v>
      </c>
      <c r="C61" t="str">
        <f t="shared" si="26"/>
        <v>00</v>
      </c>
      <c r="D61" t="str">
        <f>"5742"</f>
        <v>5742</v>
      </c>
      <c r="E61" t="str">
        <f>"03"</f>
        <v>03</v>
      </c>
      <c r="F61" t="str">
        <f t="shared" si="27"/>
        <v>000</v>
      </c>
      <c r="G61" t="str">
        <f t="shared" si="28"/>
        <v>4</v>
      </c>
      <c r="H61" t="str">
        <f t="shared" si="29"/>
        <v>00</v>
      </c>
      <c r="I61" t="str">
        <f t="shared" si="32"/>
        <v>0</v>
      </c>
      <c r="J61" t="str">
        <f t="shared" si="31"/>
        <v>00</v>
      </c>
      <c r="K61" t="s">
        <v>57</v>
      </c>
      <c r="L61" s="1">
        <v>0</v>
      </c>
    </row>
    <row r="62" spans="1:12" x14ac:dyDescent="0.25">
      <c r="A62" t="s">
        <v>52</v>
      </c>
      <c r="B62" t="str">
        <f t="shared" si="25"/>
        <v>599</v>
      </c>
      <c r="C62" t="str">
        <f t="shared" si="26"/>
        <v>00</v>
      </c>
      <c r="D62" t="str">
        <f>"5749"</f>
        <v>5749</v>
      </c>
      <c r="E62" t="str">
        <f>"00"</f>
        <v>00</v>
      </c>
      <c r="F62" t="str">
        <f t="shared" si="27"/>
        <v>000</v>
      </c>
      <c r="G62" t="str">
        <f t="shared" si="28"/>
        <v>4</v>
      </c>
      <c r="H62" t="str">
        <f t="shared" si="29"/>
        <v>00</v>
      </c>
      <c r="I62" t="str">
        <f t="shared" si="32"/>
        <v>0</v>
      </c>
      <c r="J62" t="str">
        <f t="shared" si="31"/>
        <v>00</v>
      </c>
      <c r="K62" t="s">
        <v>58</v>
      </c>
      <c r="L62" s="1">
        <v>0</v>
      </c>
    </row>
    <row r="63" spans="1:12" x14ac:dyDescent="0.25">
      <c r="A63" t="s">
        <v>52</v>
      </c>
      <c r="B63" t="str">
        <f t="shared" si="25"/>
        <v>599</v>
      </c>
      <c r="C63" t="str">
        <f t="shared" si="26"/>
        <v>00</v>
      </c>
      <c r="D63" t="str">
        <f>"5749"</f>
        <v>5749</v>
      </c>
      <c r="E63" t="str">
        <f>"00"</f>
        <v>00</v>
      </c>
      <c r="F63" t="str">
        <f t="shared" si="27"/>
        <v>000</v>
      </c>
      <c r="G63" t="str">
        <f t="shared" si="28"/>
        <v>4</v>
      </c>
      <c r="H63" t="str">
        <f t="shared" si="29"/>
        <v>00</v>
      </c>
      <c r="I63" t="str">
        <f t="shared" si="32"/>
        <v>0</v>
      </c>
      <c r="J63" t="str">
        <f>"19"</f>
        <v>19</v>
      </c>
      <c r="K63" t="s">
        <v>59</v>
      </c>
      <c r="L63" s="1">
        <v>0</v>
      </c>
    </row>
    <row r="64" spans="1:12" x14ac:dyDescent="0.25">
      <c r="A64" t="s">
        <v>52</v>
      </c>
      <c r="B64" t="str">
        <f t="shared" si="25"/>
        <v>599</v>
      </c>
      <c r="C64" t="str">
        <f t="shared" si="26"/>
        <v>00</v>
      </c>
      <c r="D64" t="str">
        <f>"5829"</f>
        <v>5829</v>
      </c>
      <c r="E64" t="str">
        <f>"01"</f>
        <v>01</v>
      </c>
      <c r="F64" t="str">
        <f t="shared" si="27"/>
        <v>000</v>
      </c>
      <c r="G64" t="str">
        <f t="shared" si="28"/>
        <v>4</v>
      </c>
      <c r="H64" t="str">
        <f t="shared" si="29"/>
        <v>00</v>
      </c>
      <c r="I64" t="str">
        <f t="shared" si="32"/>
        <v>0</v>
      </c>
      <c r="J64" t="str">
        <f t="shared" ref="J64:J72" si="33">"00"</f>
        <v>00</v>
      </c>
      <c r="K64" t="s">
        <v>60</v>
      </c>
      <c r="L64" s="1">
        <v>0</v>
      </c>
    </row>
    <row r="65" spans="1:12" x14ac:dyDescent="0.25">
      <c r="A65" t="s">
        <v>52</v>
      </c>
      <c r="B65" t="str">
        <f t="shared" si="25"/>
        <v>599</v>
      </c>
      <c r="C65" t="str">
        <f t="shared" si="26"/>
        <v>00</v>
      </c>
      <c r="D65" t="str">
        <f>"5829"</f>
        <v>5829</v>
      </c>
      <c r="E65" t="str">
        <f>"02"</f>
        <v>02</v>
      </c>
      <c r="F65" t="str">
        <f t="shared" si="27"/>
        <v>000</v>
      </c>
      <c r="G65" t="str">
        <f t="shared" si="28"/>
        <v>4</v>
      </c>
      <c r="H65" t="str">
        <f t="shared" si="29"/>
        <v>00</v>
      </c>
      <c r="I65" t="str">
        <f t="shared" si="32"/>
        <v>0</v>
      </c>
      <c r="J65" t="str">
        <f t="shared" si="33"/>
        <v>00</v>
      </c>
      <c r="K65" t="s">
        <v>61</v>
      </c>
      <c r="L65" s="1">
        <v>0</v>
      </c>
    </row>
    <row r="66" spans="1:12" x14ac:dyDescent="0.25">
      <c r="A66" t="s">
        <v>52</v>
      </c>
      <c r="B66" t="str">
        <f t="shared" si="25"/>
        <v>599</v>
      </c>
      <c r="C66" t="str">
        <f t="shared" si="26"/>
        <v>00</v>
      </c>
      <c r="D66" t="str">
        <f>"5829"</f>
        <v>5829</v>
      </c>
      <c r="E66" t="str">
        <f>"70"</f>
        <v>70</v>
      </c>
      <c r="F66" t="str">
        <f t="shared" si="27"/>
        <v>000</v>
      </c>
      <c r="G66" t="str">
        <f t="shared" si="28"/>
        <v>4</v>
      </c>
      <c r="H66" t="str">
        <f t="shared" si="29"/>
        <v>00</v>
      </c>
      <c r="I66" t="str">
        <f t="shared" si="32"/>
        <v>0</v>
      </c>
      <c r="J66" t="str">
        <f t="shared" si="33"/>
        <v>00</v>
      </c>
      <c r="K66" t="s">
        <v>62</v>
      </c>
      <c r="L66" s="1">
        <v>0</v>
      </c>
    </row>
    <row r="67" spans="1:12" x14ac:dyDescent="0.25">
      <c r="A67" t="s">
        <v>52</v>
      </c>
      <c r="B67" t="str">
        <f t="shared" si="25"/>
        <v>599</v>
      </c>
      <c r="C67" t="str">
        <f t="shared" si="26"/>
        <v>00</v>
      </c>
      <c r="D67" t="str">
        <f>"5829"</f>
        <v>5829</v>
      </c>
      <c r="E67" t="str">
        <f>"71"</f>
        <v>71</v>
      </c>
      <c r="F67" t="str">
        <f t="shared" si="27"/>
        <v>000</v>
      </c>
      <c r="G67" t="str">
        <f t="shared" si="28"/>
        <v>4</v>
      </c>
      <c r="H67" t="str">
        <f t="shared" si="29"/>
        <v>00</v>
      </c>
      <c r="I67" t="str">
        <f t="shared" si="32"/>
        <v>0</v>
      </c>
      <c r="J67" t="str">
        <f t="shared" si="33"/>
        <v>00</v>
      </c>
      <c r="K67" t="s">
        <v>63</v>
      </c>
      <c r="L67" s="1">
        <v>0</v>
      </c>
    </row>
    <row r="68" spans="1:12" x14ac:dyDescent="0.25">
      <c r="A68" t="s">
        <v>52</v>
      </c>
      <c r="B68" t="str">
        <f t="shared" si="25"/>
        <v>599</v>
      </c>
      <c r="C68" t="str">
        <f t="shared" si="26"/>
        <v>00</v>
      </c>
      <c r="D68" t="str">
        <f>"5711"</f>
        <v>5711</v>
      </c>
      <c r="E68" t="str">
        <f>"00"</f>
        <v>00</v>
      </c>
      <c r="F68" t="str">
        <f t="shared" si="27"/>
        <v>000</v>
      </c>
      <c r="G68" t="str">
        <f>"5"</f>
        <v>5</v>
      </c>
      <c r="H68" t="str">
        <f t="shared" si="29"/>
        <v>00</v>
      </c>
      <c r="I68" t="str">
        <f t="shared" si="32"/>
        <v>0</v>
      </c>
      <c r="J68" t="str">
        <f t="shared" si="33"/>
        <v>00</v>
      </c>
      <c r="K68" t="s">
        <v>53</v>
      </c>
      <c r="L68" s="1">
        <v>1669986</v>
      </c>
    </row>
    <row r="69" spans="1:12" x14ac:dyDescent="0.25">
      <c r="A69" t="s">
        <v>52</v>
      </c>
      <c r="B69" t="str">
        <f t="shared" si="25"/>
        <v>599</v>
      </c>
      <c r="C69" t="str">
        <f t="shared" si="26"/>
        <v>00</v>
      </c>
      <c r="D69" t="str">
        <f>"5712"</f>
        <v>5712</v>
      </c>
      <c r="E69" t="str">
        <f>"00"</f>
        <v>00</v>
      </c>
      <c r="F69" t="str">
        <f t="shared" si="27"/>
        <v>000</v>
      </c>
      <c r="G69" t="str">
        <f>"5"</f>
        <v>5</v>
      </c>
      <c r="H69" t="str">
        <f t="shared" si="29"/>
        <v>00</v>
      </c>
      <c r="I69" t="str">
        <f t="shared" si="32"/>
        <v>0</v>
      </c>
      <c r="J69" t="str">
        <f t="shared" si="33"/>
        <v>00</v>
      </c>
      <c r="K69" t="s">
        <v>54</v>
      </c>
      <c r="L69" s="1">
        <v>10000</v>
      </c>
    </row>
    <row r="70" spans="1:12" x14ac:dyDescent="0.25">
      <c r="A70" t="s">
        <v>52</v>
      </c>
      <c r="B70" t="str">
        <f t="shared" si="25"/>
        <v>599</v>
      </c>
      <c r="C70" t="str">
        <f t="shared" si="26"/>
        <v>00</v>
      </c>
      <c r="D70" t="str">
        <f>"5719"</f>
        <v>5719</v>
      </c>
      <c r="E70" t="str">
        <f>"00"</f>
        <v>00</v>
      </c>
      <c r="F70" t="str">
        <f t="shared" si="27"/>
        <v>000</v>
      </c>
      <c r="G70" t="str">
        <f>"5"</f>
        <v>5</v>
      </c>
      <c r="H70" t="str">
        <f t="shared" si="29"/>
        <v>00</v>
      </c>
      <c r="I70" t="str">
        <f t="shared" si="32"/>
        <v>0</v>
      </c>
      <c r="J70" t="str">
        <f t="shared" si="33"/>
        <v>00</v>
      </c>
      <c r="K70" t="s">
        <v>55</v>
      </c>
      <c r="L70" s="1">
        <v>20000</v>
      </c>
    </row>
    <row r="71" spans="1:12" x14ac:dyDescent="0.25">
      <c r="A71" t="s">
        <v>52</v>
      </c>
      <c r="B71" t="str">
        <f t="shared" si="25"/>
        <v>599</v>
      </c>
      <c r="C71" t="str">
        <f t="shared" si="26"/>
        <v>00</v>
      </c>
      <c r="D71" t="str">
        <f>"5742"</f>
        <v>5742</v>
      </c>
      <c r="E71" t="str">
        <f>"00"</f>
        <v>00</v>
      </c>
      <c r="F71" t="str">
        <f t="shared" si="27"/>
        <v>000</v>
      </c>
      <c r="G71" t="str">
        <f>"5"</f>
        <v>5</v>
      </c>
      <c r="H71" t="str">
        <f t="shared" si="29"/>
        <v>00</v>
      </c>
      <c r="I71" t="str">
        <f t="shared" si="32"/>
        <v>0</v>
      </c>
      <c r="J71" t="str">
        <f t="shared" si="33"/>
        <v>00</v>
      </c>
      <c r="K71" t="s">
        <v>56</v>
      </c>
      <c r="L71" s="1">
        <v>20000</v>
      </c>
    </row>
    <row r="72" spans="1:12" ht="15.75" thickBot="1" x14ac:dyDescent="0.3">
      <c r="A72" t="s">
        <v>52</v>
      </c>
      <c r="B72" t="str">
        <f t="shared" si="25"/>
        <v>599</v>
      </c>
      <c r="C72" t="str">
        <f t="shared" si="26"/>
        <v>00</v>
      </c>
      <c r="D72" t="str">
        <f>"5742"</f>
        <v>5742</v>
      </c>
      <c r="E72" t="str">
        <f>"03"</f>
        <v>03</v>
      </c>
      <c r="F72" t="str">
        <f t="shared" si="27"/>
        <v>000</v>
      </c>
      <c r="G72" t="str">
        <f>"5"</f>
        <v>5</v>
      </c>
      <c r="H72" t="str">
        <f t="shared" si="29"/>
        <v>00</v>
      </c>
      <c r="I72" t="str">
        <f t="shared" si="32"/>
        <v>0</v>
      </c>
      <c r="J72" t="str">
        <f t="shared" si="33"/>
        <v>00</v>
      </c>
      <c r="K72" t="s">
        <v>57</v>
      </c>
      <c r="L72" s="2">
        <v>25000</v>
      </c>
    </row>
    <row r="73" spans="1:12" ht="15.75" thickTop="1" x14ac:dyDescent="0.25">
      <c r="L73" s="1">
        <f>SUM(L57:L72)</f>
        <v>1744986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DBud5000Summary_csv_2024-11-15_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Friddle</dc:creator>
  <cp:lastModifiedBy>Norma Friddle</cp:lastModifiedBy>
  <dcterms:created xsi:type="dcterms:W3CDTF">2024-11-15T20:03:08Z</dcterms:created>
  <dcterms:modified xsi:type="dcterms:W3CDTF">2024-11-15T20:03:08Z</dcterms:modified>
</cp:coreProperties>
</file>