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Worksheet" sheetId="1" r:id="rId1"/>
    <sheet name="Scale" sheetId="2" r:id="rId2"/>
  </sheets>
  <definedNames/>
  <calcPr fullCalcOnLoad="1"/>
</workbook>
</file>

<file path=xl/sharedStrings.xml><?xml version="1.0" encoding="utf-8"?>
<sst xmlns="http://schemas.openxmlformats.org/spreadsheetml/2006/main" count="182" uniqueCount="81">
  <si>
    <t>Teacher Name:</t>
  </si>
  <si>
    <t>Directions:</t>
  </si>
  <si>
    <t>1. Using the Domain Forms, count the number of times each scale level has been recorded</t>
  </si>
  <si>
    <t>2. Enter the frequency in the yellow highlighted cells</t>
  </si>
  <si>
    <t>Frequency</t>
  </si>
  <si>
    <t>D1</t>
  </si>
  <si>
    <t>D2</t>
  </si>
  <si>
    <t>D3</t>
  </si>
  <si>
    <t>D4</t>
  </si>
  <si>
    <t>Final Rating</t>
  </si>
  <si>
    <t xml:space="preserve">Level 4 </t>
  </si>
  <si>
    <t>D1 Target Element 1</t>
  </si>
  <si>
    <t>Level 4</t>
  </si>
  <si>
    <t>Level 3</t>
  </si>
  <si>
    <t>D1 Target Element 2</t>
  </si>
  <si>
    <t>Level 2</t>
  </si>
  <si>
    <t>D1 Target Element 3</t>
  </si>
  <si>
    <t>Level 1</t>
  </si>
  <si>
    <t>Level 0</t>
  </si>
  <si>
    <t>Total Elements Used</t>
  </si>
  <si>
    <t>Percentages</t>
  </si>
  <si>
    <t>3. Adjust weights in gray highlighted cells; must add up to 100%</t>
  </si>
  <si>
    <t>Status Score</t>
  </si>
  <si>
    <t>Weight</t>
  </si>
  <si>
    <t>Weighted Score</t>
  </si>
  <si>
    <t>FINAL SCALE</t>
  </si>
  <si>
    <t>5. Adjust weights in gray highlighted cells; must add up to 100%</t>
  </si>
  <si>
    <t>Score</t>
  </si>
  <si>
    <t>Final</t>
  </si>
  <si>
    <t>Overall status score</t>
  </si>
  <si>
    <t>Final Score:</t>
  </si>
  <si>
    <t>Final Proficiency Level:</t>
  </si>
  <si>
    <t>Rating</t>
  </si>
  <si>
    <t>Total</t>
  </si>
  <si>
    <t>Overall Status Score:</t>
  </si>
  <si>
    <t>Overall Status:</t>
  </si>
  <si>
    <t>Category I Teachers</t>
  </si>
  <si>
    <t>Category II Teachers</t>
  </si>
  <si>
    <t>D1:</t>
  </si>
  <si>
    <t>D2:</t>
  </si>
  <si>
    <t>D3:</t>
  </si>
  <si>
    <t>D4:</t>
  </si>
  <si>
    <t>Highly Effective (4)</t>
  </si>
  <si>
    <t>Effective (3)</t>
  </si>
  <si>
    <t>Developing (2)</t>
  </si>
  <si>
    <t>Unsatisfactory (1)</t>
  </si>
  <si>
    <t xml:space="preserve">At least 65% at Level 4 and 0% at Level 1 or 0
</t>
  </si>
  <si>
    <t xml:space="preserve">≥50% at Level 1, 0
</t>
  </si>
  <si>
    <t>At least 65% at Level 3 or higher</t>
  </si>
  <si>
    <t>&lt;65% at Level 3 or higher and 
&lt;50% at Level 1, 0</t>
  </si>
  <si>
    <t>Needs Improvement (2)</t>
  </si>
  <si>
    <t>&lt;75%at Level 3 or higher and &lt;50% at Level 1, 0</t>
  </si>
  <si>
    <t>≥50% at Level 1, 0</t>
  </si>
  <si>
    <t>At least 75% at Level 4 and 0% at Level 1 or 0</t>
  </si>
  <si>
    <t>At least 85% at Level 4 and 0% at Level 1 or 0</t>
  </si>
  <si>
    <t>At least 85% at Level 3 or higher</t>
  </si>
  <si>
    <t>&lt;85% at Level 3 or higher and &lt;50% at Level 2, 1, 0</t>
  </si>
  <si>
    <t>≥50% at Level 2, 1, 0</t>
  </si>
  <si>
    <t>At least 75% at Level 3 or higher</t>
  </si>
  <si>
    <t>Category I Instructional Practice Score, Year 1</t>
  </si>
  <si>
    <t>Category II Instructional Practice Score, Year 1</t>
  </si>
  <si>
    <t>Category III Instructional Practice Score, Year 1</t>
  </si>
  <si>
    <t>Category I Instructional Practice Score, Year 2</t>
  </si>
  <si>
    <t>Category II Instructional Practice Score, Year 2</t>
  </si>
  <si>
    <t>Category III Instructional Practice Score, Year 2</t>
  </si>
  <si>
    <t>DELIBERATE PRACTICE SCORE</t>
  </si>
  <si>
    <t>STATUS SCORE</t>
  </si>
  <si>
    <t>Deliberate Practice Score</t>
  </si>
  <si>
    <t>Overall Deliberate Practice Score:</t>
  </si>
  <si>
    <t>Overall Deliberate Practice:</t>
  </si>
  <si>
    <r>
      <t xml:space="preserve">4. Enter </t>
    </r>
    <r>
      <rPr>
        <i/>
        <sz val="11"/>
        <color indexed="10"/>
        <rFont val="Calibri"/>
        <family val="2"/>
      </rPr>
      <t>final</t>
    </r>
    <r>
      <rPr>
        <sz val="11"/>
        <color indexed="10"/>
        <rFont val="Calibri"/>
        <family val="2"/>
      </rPr>
      <t xml:space="preserve"> scale level of each target Element in </t>
    </r>
    <r>
      <rPr>
        <i/>
        <sz val="11"/>
        <color indexed="10"/>
        <rFont val="Calibri"/>
        <family val="2"/>
      </rPr>
      <t>yellow</t>
    </r>
    <r>
      <rPr>
        <sz val="11"/>
        <color indexed="10"/>
        <rFont val="Calibri"/>
        <family val="2"/>
      </rPr>
      <t xml:space="preserve"> highlighted cells</t>
    </r>
  </si>
  <si>
    <t>Overall deliberate practice score</t>
  </si>
  <si>
    <t>Deliberate Practice</t>
  </si>
  <si>
    <t xml:space="preserve">Category I Teacher </t>
  </si>
  <si>
    <t>Proficiency Scale</t>
  </si>
  <si>
    <t>Back to Worksheet</t>
  </si>
  <si>
    <t xml:space="preserve">Category II Teacher </t>
  </si>
  <si>
    <t>Optional: Category II Teacher</t>
  </si>
  <si>
    <t>Optional: Category III Teachers</t>
  </si>
  <si>
    <t>Optional</t>
  </si>
  <si>
    <t>Category I Teachers (View Scale)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</si>
</sst>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mbria"/>
      <family val="1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6"/>
      <color indexed="12"/>
      <name val="Calibri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16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u val="single"/>
      <sz val="16"/>
      <color theme="10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16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medium"/>
    </border>
    <border>
      <left style="thin">
        <color theme="0" tint="-0.4999699890613556"/>
      </left>
      <right style="thin">
        <color theme="0" tint="-0.4999699890613556"/>
      </right>
      <top style="medium"/>
      <bottom style="thin">
        <color theme="0" tint="-0.4999699890613556"/>
      </bottom>
    </border>
    <border>
      <left style="thin">
        <color theme="0" tint="-0.4999699890613556"/>
      </left>
      <right style="medium"/>
      <top style="medium"/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medium"/>
      <top style="thin">
        <color theme="0" tint="-0.4999699890613556"/>
      </top>
      <bottom style="medium"/>
    </border>
    <border>
      <left/>
      <right/>
      <top style="medium"/>
      <bottom/>
    </border>
    <border>
      <left style="medium"/>
      <right style="thin">
        <color theme="0" tint="-0.4999699890613556"/>
      </right>
      <top style="medium"/>
      <bottom style="thin">
        <color theme="0" tint="-0.4999699890613556"/>
      </bottom>
    </border>
    <border>
      <left style="medium"/>
      <right/>
      <top style="medium"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/>
      <top style="thin">
        <color theme="0" tint="-0.4999699890613556"/>
      </top>
      <bottom style="medium"/>
    </border>
    <border>
      <left/>
      <right/>
      <top style="thin">
        <color theme="0" tint="-0.4999699890613556"/>
      </top>
      <bottom style="medium"/>
    </border>
    <border>
      <left/>
      <right style="medium"/>
      <top style="thin">
        <color theme="0" tint="-0.4999699890613556"/>
      </top>
      <bottom style="medium"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medium"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5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Border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4" fillId="0" borderId="0" xfId="0" applyFont="1" applyAlignment="1" applyProtection="1">
      <alignment/>
      <protection/>
    </xf>
    <xf numFmtId="0" fontId="51" fillId="0" borderId="10" xfId="0" applyFont="1" applyBorder="1" applyAlignment="1" applyProtection="1">
      <alignment/>
      <protection/>
    </xf>
    <xf numFmtId="0" fontId="51" fillId="0" borderId="10" xfId="0" applyFont="1" applyBorder="1" applyAlignment="1" applyProtection="1">
      <alignment wrapText="1"/>
      <protection/>
    </xf>
    <xf numFmtId="0" fontId="50" fillId="0" borderId="11" xfId="0" applyFont="1" applyBorder="1" applyAlignment="1" applyProtection="1">
      <alignment/>
      <protection/>
    </xf>
    <xf numFmtId="0" fontId="50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164" fontId="0" fillId="34" borderId="11" xfId="42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/>
      <protection/>
    </xf>
    <xf numFmtId="164" fontId="50" fillId="0" borderId="11" xfId="42" applyNumberFormat="1" applyFont="1" applyBorder="1" applyAlignment="1" applyProtection="1">
      <alignment/>
      <protection/>
    </xf>
    <xf numFmtId="164" fontId="0" fillId="0" borderId="0" xfId="42" applyNumberFormat="1" applyFont="1" applyFill="1" applyBorder="1" applyAlignment="1" applyProtection="1">
      <alignment/>
      <protection/>
    </xf>
    <xf numFmtId="0" fontId="50" fillId="0" borderId="11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9" fontId="0" fillId="0" borderId="11" xfId="59" applyFont="1" applyFill="1" applyBorder="1" applyAlignment="1" applyProtection="1">
      <alignment/>
      <protection/>
    </xf>
    <xf numFmtId="9" fontId="50" fillId="0" borderId="11" xfId="59" applyFont="1" applyBorder="1" applyAlignment="1" applyProtection="1">
      <alignment/>
      <protection/>
    </xf>
    <xf numFmtId="9" fontId="0" fillId="0" borderId="12" xfId="59" applyFont="1" applyFill="1" applyBorder="1" applyAlignment="1" applyProtection="1">
      <alignment/>
      <protection/>
    </xf>
    <xf numFmtId="9" fontId="0" fillId="0" borderId="0" xfId="59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0" fillId="0" borderId="13" xfId="0" applyFont="1" applyBorder="1" applyAlignment="1" applyProtection="1">
      <alignment horizontal="center"/>
      <protection/>
    </xf>
    <xf numFmtId="0" fontId="5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left"/>
      <protection/>
    </xf>
    <xf numFmtId="9" fontId="0" fillId="35" borderId="11" xfId="59" applyFont="1" applyFill="1" applyBorder="1" applyAlignment="1" applyProtection="1">
      <alignment horizontal="center"/>
      <protection/>
    </xf>
    <xf numFmtId="9" fontId="0" fillId="35" borderId="16" xfId="59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43" fontId="0" fillId="0" borderId="11" xfId="42" applyFont="1" applyBorder="1" applyAlignment="1" applyProtection="1">
      <alignment horizontal="center"/>
      <protection/>
    </xf>
    <xf numFmtId="43" fontId="0" fillId="0" borderId="16" xfId="42" applyFont="1" applyBorder="1" applyAlignment="1" applyProtection="1">
      <alignment horizontal="center"/>
      <protection/>
    </xf>
    <xf numFmtId="0" fontId="50" fillId="0" borderId="15" xfId="0" applyFont="1" applyFill="1" applyBorder="1" applyAlignment="1" applyProtection="1">
      <alignment horizontal="right"/>
      <protection/>
    </xf>
    <xf numFmtId="2" fontId="50" fillId="17" borderId="16" xfId="0" applyNumberFormat="1" applyFont="1" applyFill="1" applyBorder="1" applyAlignment="1" applyProtection="1">
      <alignment horizontal="center"/>
      <protection/>
    </xf>
    <xf numFmtId="0" fontId="50" fillId="0" borderId="17" xfId="0" applyFont="1" applyFill="1" applyBorder="1" applyAlignment="1" applyProtection="1">
      <alignment horizontal="right"/>
      <protection/>
    </xf>
    <xf numFmtId="0" fontId="50" fillId="0" borderId="18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50" fillId="0" borderId="0" xfId="0" applyFont="1" applyFill="1" applyBorder="1" applyAlignment="1" applyProtection="1">
      <alignment/>
      <protection/>
    </xf>
    <xf numFmtId="0" fontId="55" fillId="0" borderId="20" xfId="0" applyFont="1" applyFill="1" applyBorder="1" applyAlignment="1" applyProtection="1">
      <alignment/>
      <protection/>
    </xf>
    <xf numFmtId="0" fontId="55" fillId="0" borderId="13" xfId="0" applyFont="1" applyFill="1" applyBorder="1" applyAlignment="1" applyProtection="1">
      <alignment horizontal="center"/>
      <protection/>
    </xf>
    <xf numFmtId="0" fontId="56" fillId="0" borderId="0" xfId="0" applyFont="1" applyFill="1" applyAlignment="1" applyProtection="1">
      <alignment/>
      <protection/>
    </xf>
    <xf numFmtId="0" fontId="56" fillId="0" borderId="15" xfId="0" applyFont="1" applyFill="1" applyBorder="1" applyAlignment="1" applyProtection="1">
      <alignment/>
      <protection/>
    </xf>
    <xf numFmtId="2" fontId="56" fillId="0" borderId="11" xfId="0" applyNumberFormat="1" applyFont="1" applyFill="1" applyBorder="1" applyAlignment="1" applyProtection="1">
      <alignment/>
      <protection/>
    </xf>
    <xf numFmtId="9" fontId="56" fillId="35" borderId="11" xfId="59" applyFont="1" applyFill="1" applyBorder="1" applyAlignment="1" applyProtection="1">
      <alignment/>
      <protection/>
    </xf>
    <xf numFmtId="0" fontId="55" fillId="0" borderId="11" xfId="0" applyFont="1" applyFill="1" applyBorder="1" applyAlignment="1" applyProtection="1">
      <alignment/>
      <protection/>
    </xf>
    <xf numFmtId="0" fontId="57" fillId="0" borderId="0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center"/>
      <protection/>
    </xf>
    <xf numFmtId="9" fontId="50" fillId="0" borderId="0" xfId="0" applyNumberFormat="1" applyFont="1" applyAlignment="1" applyProtection="1">
      <alignment/>
      <protection/>
    </xf>
    <xf numFmtId="164" fontId="0" fillId="0" borderId="16" xfId="0" applyNumberFormat="1" applyBorder="1" applyAlignment="1" applyProtection="1">
      <alignment horizontal="center"/>
      <protection/>
    </xf>
    <xf numFmtId="0" fontId="50" fillId="0" borderId="21" xfId="0" applyFont="1" applyBorder="1" applyAlignment="1">
      <alignment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53" applyFont="1" applyAlignment="1">
      <alignment/>
    </xf>
    <xf numFmtId="0" fontId="61" fillId="0" borderId="0" xfId="0" applyFont="1" applyAlignment="1">
      <alignment/>
    </xf>
    <xf numFmtId="0" fontId="62" fillId="20" borderId="22" xfId="0" applyFont="1" applyFill="1" applyBorder="1" applyAlignment="1">
      <alignment horizontal="center" wrapText="1"/>
    </xf>
    <xf numFmtId="0" fontId="62" fillId="20" borderId="22" xfId="0" applyFont="1" applyFill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65" fillId="0" borderId="21" xfId="53" applyFont="1" applyBorder="1" applyAlignment="1">
      <alignment/>
    </xf>
    <xf numFmtId="0" fontId="55" fillId="0" borderId="17" xfId="0" applyFont="1" applyFill="1" applyBorder="1" applyAlignment="1" applyProtection="1">
      <alignment horizontal="center"/>
      <protection/>
    </xf>
    <xf numFmtId="0" fontId="55" fillId="0" borderId="23" xfId="0" applyFont="1" applyFill="1" applyBorder="1" applyAlignment="1" applyProtection="1">
      <alignment horizontal="center"/>
      <protection/>
    </xf>
    <xf numFmtId="0" fontId="55" fillId="0" borderId="24" xfId="0" applyFont="1" applyBorder="1" applyAlignment="1" applyProtection="1">
      <alignment horizontal="center"/>
      <protection/>
    </xf>
    <xf numFmtId="0" fontId="55" fillId="0" borderId="25" xfId="0" applyFont="1" applyBorder="1" applyAlignment="1" applyProtection="1">
      <alignment horizontal="center"/>
      <protection/>
    </xf>
    <xf numFmtId="0" fontId="55" fillId="0" borderId="26" xfId="0" applyFont="1" applyBorder="1" applyAlignment="1" applyProtection="1">
      <alignment horizontal="center"/>
      <protection/>
    </xf>
    <xf numFmtId="43" fontId="56" fillId="0" borderId="11" xfId="42" applyFont="1" applyFill="1" applyBorder="1" applyAlignment="1" applyProtection="1">
      <alignment horizontal="center"/>
      <protection/>
    </xf>
    <xf numFmtId="43" fontId="56" fillId="0" borderId="16" xfId="42" applyFont="1" applyFill="1" applyBorder="1" applyAlignment="1" applyProtection="1">
      <alignment horizontal="center"/>
      <protection/>
    </xf>
    <xf numFmtId="0" fontId="55" fillId="0" borderId="15" xfId="0" applyFont="1" applyFill="1" applyBorder="1" applyAlignment="1" applyProtection="1">
      <alignment horizontal="center"/>
      <protection/>
    </xf>
    <xf numFmtId="0" fontId="55" fillId="0" borderId="11" xfId="0" applyFont="1" applyFill="1" applyBorder="1" applyAlignment="1" applyProtection="1">
      <alignment horizontal="center"/>
      <protection/>
    </xf>
    <xf numFmtId="43" fontId="55" fillId="36" borderId="11" xfId="42" applyFont="1" applyFill="1" applyBorder="1" applyAlignment="1" applyProtection="1">
      <alignment horizontal="center"/>
      <protection/>
    </xf>
    <xf numFmtId="43" fontId="55" fillId="36" borderId="16" xfId="42" applyFont="1" applyFill="1" applyBorder="1" applyAlignment="1" applyProtection="1">
      <alignment horizontal="center"/>
      <protection/>
    </xf>
    <xf numFmtId="0" fontId="55" fillId="0" borderId="13" xfId="0" applyFont="1" applyFill="1" applyBorder="1" applyAlignment="1" applyProtection="1">
      <alignment horizontal="center" wrapText="1"/>
      <protection/>
    </xf>
    <xf numFmtId="0" fontId="55" fillId="0" borderId="14" xfId="0" applyFont="1" applyFill="1" applyBorder="1" applyAlignment="1" applyProtection="1">
      <alignment horizontal="center" wrapText="1"/>
      <protection/>
    </xf>
    <xf numFmtId="2" fontId="50" fillId="22" borderId="27" xfId="0" applyNumberFormat="1" applyFont="1" applyFill="1" applyBorder="1" applyAlignment="1" applyProtection="1">
      <alignment horizontal="center"/>
      <protection/>
    </xf>
    <xf numFmtId="2" fontId="50" fillId="22" borderId="28" xfId="0" applyNumberFormat="1" applyFont="1" applyFill="1" applyBorder="1" applyAlignment="1" applyProtection="1">
      <alignment horizontal="center"/>
      <protection/>
    </xf>
    <xf numFmtId="2" fontId="50" fillId="22" borderId="29" xfId="0" applyNumberFormat="1" applyFont="1" applyFill="1" applyBorder="1" applyAlignment="1" applyProtection="1">
      <alignment horizontal="center"/>
      <protection/>
    </xf>
    <xf numFmtId="0" fontId="50" fillId="0" borderId="24" xfId="0" applyFont="1" applyBorder="1" applyAlignment="1" applyProtection="1">
      <alignment horizontal="center"/>
      <protection/>
    </xf>
    <xf numFmtId="0" fontId="50" fillId="0" borderId="25" xfId="0" applyFont="1" applyBorder="1" applyAlignment="1" applyProtection="1">
      <alignment horizontal="center"/>
      <protection/>
    </xf>
    <xf numFmtId="0" fontId="50" fillId="0" borderId="26" xfId="0" applyFont="1" applyBorder="1" applyAlignment="1" applyProtection="1">
      <alignment horizontal="center"/>
      <protection/>
    </xf>
    <xf numFmtId="0" fontId="50" fillId="0" borderId="30" xfId="0" applyFont="1" applyBorder="1" applyAlignment="1" applyProtection="1">
      <alignment horizontal="left"/>
      <protection/>
    </xf>
    <xf numFmtId="0" fontId="57" fillId="0" borderId="0" xfId="0" applyFont="1" applyBorder="1" applyAlignment="1" applyProtection="1">
      <alignment horizontal="left"/>
      <protection/>
    </xf>
    <xf numFmtId="0" fontId="52" fillId="0" borderId="30" xfId="0" applyFont="1" applyBorder="1" applyAlignment="1" applyProtection="1">
      <alignment horizontal="left"/>
      <protection/>
    </xf>
    <xf numFmtId="2" fontId="20" fillId="22" borderId="27" xfId="0" applyNumberFormat="1" applyFont="1" applyFill="1" applyBorder="1" applyAlignment="1" applyProtection="1">
      <alignment horizontal="center"/>
      <protection/>
    </xf>
    <xf numFmtId="2" fontId="20" fillId="22" borderId="28" xfId="0" applyNumberFormat="1" applyFont="1" applyFill="1" applyBorder="1" applyAlignment="1" applyProtection="1">
      <alignment horizontal="center"/>
      <protection/>
    </xf>
    <xf numFmtId="2" fontId="20" fillId="22" borderId="29" xfId="0" applyNumberFormat="1" applyFont="1" applyFill="1" applyBorder="1" applyAlignment="1" applyProtection="1">
      <alignment horizontal="center"/>
      <protection/>
    </xf>
    <xf numFmtId="0" fontId="61" fillId="2" borderId="22" xfId="0" applyFont="1" applyFill="1" applyBorder="1" applyAlignment="1">
      <alignment horizontal="center" vertical="center" wrapText="1"/>
    </xf>
    <xf numFmtId="0" fontId="61" fillId="2" borderId="2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54</xdr:row>
      <xdr:rowOff>0</xdr:rowOff>
    </xdr:from>
    <xdr:to>
      <xdr:col>11</xdr:col>
      <xdr:colOff>1038225</xdr:colOff>
      <xdr:row>59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486650"/>
          <a:ext cx="6838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showGridLines="0" tabSelected="1" zoomScalePageLayoutView="0" workbookViewId="0" topLeftCell="A1">
      <pane ySplit="3" topLeftCell="A4" activePane="bottomLeft" state="frozen"/>
      <selection pane="topLeft" activeCell="A1" sqref="A1:IV1"/>
      <selection pane="bottomLeft" activeCell="A1" sqref="A1"/>
    </sheetView>
  </sheetViews>
  <sheetFormatPr defaultColWidth="9.140625" defaultRowHeight="15"/>
  <cols>
    <col min="1" max="1" width="2.8515625" style="45" customWidth="1"/>
    <col min="2" max="2" width="46.7109375" style="45" customWidth="1"/>
    <col min="3" max="3" width="9.00390625" style="45" bestFit="1" customWidth="1"/>
    <col min="4" max="4" width="8.140625" style="45" bestFit="1" customWidth="1"/>
    <col min="5" max="5" width="6.421875" style="45" bestFit="1" customWidth="1"/>
    <col min="6" max="6" width="5.140625" style="45" bestFit="1" customWidth="1"/>
    <col min="7" max="7" width="0.9921875" style="45" customWidth="1"/>
    <col min="8" max="8" width="5.57421875" style="45" customWidth="1"/>
    <col min="9" max="9" width="1.8515625" style="45" customWidth="1"/>
    <col min="10" max="10" width="1.7109375" style="45" customWidth="1"/>
    <col min="11" max="11" width="1.8515625" style="45" customWidth="1"/>
    <col min="12" max="12" width="48.00390625" style="45" customWidth="1"/>
    <col min="13" max="13" width="11.28125" style="45" bestFit="1" customWidth="1"/>
    <col min="14" max="14" width="9.140625" style="45" customWidth="1"/>
    <col min="15" max="16384" width="9.140625" style="45" customWidth="1"/>
  </cols>
  <sheetData>
    <row r="1" ht="15">
      <c r="A1" s="73"/>
    </row>
    <row r="2" spans="2:13" s="2" customFormat="1" ht="15.75">
      <c r="B2" s="1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3" s="3" customFormat="1" ht="1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2:13" s="3" customFormat="1" ht="1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2:13" s="2" customFormat="1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0" s="2" customFormat="1" ht="15">
      <c r="B6" s="5"/>
      <c r="C6" s="6"/>
      <c r="D6" s="6"/>
      <c r="E6" s="6"/>
      <c r="F6" s="6"/>
      <c r="J6" s="4"/>
    </row>
    <row r="7" spans="2:13" s="2" customFormat="1" ht="15.75">
      <c r="B7" s="96" t="s">
        <v>66</v>
      </c>
      <c r="C7" s="96"/>
      <c r="D7" s="96"/>
      <c r="E7" s="96"/>
      <c r="F7" s="96"/>
      <c r="G7" s="7"/>
      <c r="H7" s="7"/>
      <c r="I7" s="7"/>
      <c r="J7" s="4"/>
      <c r="L7" s="96" t="s">
        <v>65</v>
      </c>
      <c r="M7" s="96"/>
    </row>
    <row r="8" spans="2:12" s="2" customFormat="1" ht="15">
      <c r="B8" s="8" t="s">
        <v>1</v>
      </c>
      <c r="J8" s="4"/>
      <c r="L8" s="8" t="s">
        <v>1</v>
      </c>
    </row>
    <row r="9" spans="2:12" s="2" customFormat="1" ht="15">
      <c r="B9" s="62" t="s">
        <v>2</v>
      </c>
      <c r="C9" s="9"/>
      <c r="D9" s="9"/>
      <c r="E9" s="9"/>
      <c r="F9" s="9"/>
      <c r="J9" s="4"/>
      <c r="L9" s="63" t="s">
        <v>70</v>
      </c>
    </row>
    <row r="10" spans="2:12" s="2" customFormat="1" ht="15">
      <c r="B10" s="11" t="s">
        <v>3</v>
      </c>
      <c r="C10" s="11"/>
      <c r="D10" s="12"/>
      <c r="E10" s="12"/>
      <c r="F10" s="12"/>
      <c r="J10" s="4"/>
      <c r="L10" s="10"/>
    </row>
    <row r="11" spans="2:13" s="2" customFormat="1" ht="15">
      <c r="B11" s="13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J11" s="4"/>
      <c r="L11" s="13" t="s">
        <v>72</v>
      </c>
      <c r="M11" s="14" t="s">
        <v>9</v>
      </c>
    </row>
    <row r="12" spans="2:13" s="2" customFormat="1" ht="15">
      <c r="B12" s="15" t="s">
        <v>10</v>
      </c>
      <c r="C12" s="16">
        <v>12</v>
      </c>
      <c r="D12" s="16">
        <v>7</v>
      </c>
      <c r="E12" s="16">
        <v>4</v>
      </c>
      <c r="F12" s="16">
        <v>3</v>
      </c>
      <c r="J12" s="4"/>
      <c r="L12" s="15" t="s">
        <v>11</v>
      </c>
      <c r="M12" s="16"/>
    </row>
    <row r="13" spans="2:13" s="2" customFormat="1" ht="15">
      <c r="B13" s="15" t="s">
        <v>13</v>
      </c>
      <c r="C13" s="16">
        <v>34</v>
      </c>
      <c r="D13" s="16">
        <v>14</v>
      </c>
      <c r="E13" s="16">
        <v>8</v>
      </c>
      <c r="F13" s="16">
        <v>6</v>
      </c>
      <c r="J13" s="4"/>
      <c r="L13" s="15" t="s">
        <v>14</v>
      </c>
      <c r="M13" s="16"/>
    </row>
    <row r="14" spans="2:13" s="2" customFormat="1" ht="15">
      <c r="B14" s="15" t="s">
        <v>15</v>
      </c>
      <c r="C14" s="16">
        <v>15</v>
      </c>
      <c r="D14" s="16">
        <v>7</v>
      </c>
      <c r="E14" s="16">
        <v>5</v>
      </c>
      <c r="F14" s="16">
        <v>4</v>
      </c>
      <c r="J14" s="4"/>
      <c r="L14" s="15" t="s">
        <v>16</v>
      </c>
      <c r="M14" s="16"/>
    </row>
    <row r="15" spans="2:13" s="2" customFormat="1" ht="15">
      <c r="B15" s="15" t="s">
        <v>17</v>
      </c>
      <c r="C15" s="16">
        <v>3</v>
      </c>
      <c r="D15" s="16">
        <v>4</v>
      </c>
      <c r="E15" s="16">
        <v>3</v>
      </c>
      <c r="F15" s="16">
        <v>2</v>
      </c>
      <c r="J15" s="4"/>
      <c r="L15" s="17"/>
      <c r="M15" s="18"/>
    </row>
    <row r="16" spans="2:13" s="2" customFormat="1" ht="15">
      <c r="B16" s="15" t="s">
        <v>18</v>
      </c>
      <c r="C16" s="16">
        <v>2</v>
      </c>
      <c r="D16" s="16">
        <v>3</v>
      </c>
      <c r="E16" s="16">
        <v>2</v>
      </c>
      <c r="F16" s="16">
        <v>0</v>
      </c>
      <c r="J16" s="4"/>
      <c r="L16" s="17"/>
      <c r="M16" s="18"/>
    </row>
    <row r="17" spans="2:13" s="2" customFormat="1" ht="15">
      <c r="B17" s="13" t="s">
        <v>19</v>
      </c>
      <c r="C17" s="19">
        <f>SUM(C12:C16)</f>
        <v>66</v>
      </c>
      <c r="D17" s="19">
        <f>SUM(D12:D16)</f>
        <v>35</v>
      </c>
      <c r="E17" s="19">
        <f>SUM(E12:E16)</f>
        <v>22</v>
      </c>
      <c r="F17" s="19">
        <f>SUM(F12:F16)</f>
        <v>15</v>
      </c>
      <c r="J17" s="4"/>
      <c r="L17" s="17"/>
      <c r="M17" s="20"/>
    </row>
    <row r="18" s="2" customFormat="1" ht="15">
      <c r="J18" s="4"/>
    </row>
    <row r="19" spans="2:10" s="2" customFormat="1" ht="15">
      <c r="B19" s="21" t="s">
        <v>20</v>
      </c>
      <c r="C19" s="14" t="s">
        <v>5</v>
      </c>
      <c r="D19" s="14" t="s">
        <v>6</v>
      </c>
      <c r="E19" s="14" t="s">
        <v>7</v>
      </c>
      <c r="F19" s="14" t="s">
        <v>8</v>
      </c>
      <c r="J19" s="4"/>
    </row>
    <row r="20" spans="2:10" s="2" customFormat="1" ht="15">
      <c r="B20" s="22" t="s">
        <v>12</v>
      </c>
      <c r="C20" s="23">
        <f>IF($C$17=0,"",C12/$C$17)</f>
        <v>0.18181818181818182</v>
      </c>
      <c r="D20" s="23">
        <f>IF($D$17=0,"",D12/$D$17)</f>
        <v>0.2</v>
      </c>
      <c r="E20" s="23">
        <f>IF($E$17=0,"",E12/$E$17)</f>
        <v>0.18181818181818182</v>
      </c>
      <c r="F20" s="23">
        <f>IF($F$17=0,"",F12/$F$17)</f>
        <v>0.2</v>
      </c>
      <c r="J20" s="4"/>
    </row>
    <row r="21" spans="2:10" s="2" customFormat="1" ht="15">
      <c r="B21" s="22" t="s">
        <v>13</v>
      </c>
      <c r="C21" s="23">
        <f>IF($C$17=0,"",C13/$C$17)</f>
        <v>0.5151515151515151</v>
      </c>
      <c r="D21" s="23">
        <f>IF($D$17=0,"",D13/$D$17)</f>
        <v>0.4</v>
      </c>
      <c r="E21" s="23">
        <f>IF($E$17=0,"",E13/$E$17)</f>
        <v>0.36363636363636365</v>
      </c>
      <c r="F21" s="23">
        <f>IF($F$17=0,"",F13/$F$17)</f>
        <v>0.4</v>
      </c>
      <c r="J21" s="4"/>
    </row>
    <row r="22" spans="2:10" s="2" customFormat="1" ht="15">
      <c r="B22" s="22" t="s">
        <v>15</v>
      </c>
      <c r="C22" s="23">
        <f>IF($C$17=0,"",C14/$C$17)</f>
        <v>0.22727272727272727</v>
      </c>
      <c r="D22" s="23">
        <f>IF($D$17=0,"",D14/$D$17)</f>
        <v>0.2</v>
      </c>
      <c r="E22" s="23">
        <f>IF($E$17=0,"",E14/$E$17)</f>
        <v>0.22727272727272727</v>
      </c>
      <c r="F22" s="23">
        <f>IF($F$17=0,"",F14/$F$17)</f>
        <v>0.26666666666666666</v>
      </c>
      <c r="J22" s="4"/>
    </row>
    <row r="23" spans="2:10" s="2" customFormat="1" ht="15">
      <c r="B23" s="22" t="s">
        <v>17</v>
      </c>
      <c r="C23" s="23">
        <f>IF($C$17=0,"",C15/$C$17)</f>
        <v>0.045454545454545456</v>
      </c>
      <c r="D23" s="23">
        <f>IF($D$17=0,"",D15/$D$17)</f>
        <v>0.11428571428571428</v>
      </c>
      <c r="E23" s="23">
        <f>IF($E$17=0,"",E15/$E$17)</f>
        <v>0.13636363636363635</v>
      </c>
      <c r="F23" s="23">
        <f>IF($F$17=0,"",F15/$F$17)</f>
        <v>0.13333333333333333</v>
      </c>
      <c r="J23" s="4"/>
    </row>
    <row r="24" spans="2:10" s="2" customFormat="1" ht="15">
      <c r="B24" s="22" t="s">
        <v>18</v>
      </c>
      <c r="C24" s="23">
        <f>IF($C$17=0,"",C16/$C$17)</f>
        <v>0.030303030303030304</v>
      </c>
      <c r="D24" s="23">
        <f>IF($D$17=0,"",D16/$D$17)</f>
        <v>0.08571428571428572</v>
      </c>
      <c r="E24" s="23">
        <f>IF($E$17=0,"",E16/$E$17)</f>
        <v>0.09090909090909091</v>
      </c>
      <c r="F24" s="23">
        <f>IF($F$17=0,"",F16/$F$17)</f>
        <v>0</v>
      </c>
      <c r="J24" s="4"/>
    </row>
    <row r="25" spans="2:10" s="2" customFormat="1" ht="15">
      <c r="B25" s="21"/>
      <c r="C25" s="24">
        <f>SUM(C20:C24)</f>
        <v>1</v>
      </c>
      <c r="D25" s="24">
        <f>SUM(D20:D24)</f>
        <v>1</v>
      </c>
      <c r="E25" s="24">
        <f>SUM(E20:E24)</f>
        <v>1</v>
      </c>
      <c r="F25" s="24">
        <f>SUM(F20:F24)</f>
        <v>1</v>
      </c>
      <c r="J25" s="4"/>
    </row>
    <row r="26" s="2" customFormat="1" ht="15">
      <c r="J26" s="4"/>
    </row>
    <row r="27" spans="2:10" s="17" customFormat="1" ht="15.75" thickBot="1">
      <c r="B27" s="11" t="s">
        <v>21</v>
      </c>
      <c r="C27" s="25"/>
      <c r="D27" s="25"/>
      <c r="E27" s="25"/>
      <c r="F27" s="25"/>
      <c r="G27" s="26"/>
      <c r="H27" s="26"/>
      <c r="J27" s="27"/>
    </row>
    <row r="28" spans="2:13" s="2" customFormat="1" ht="15">
      <c r="B28" s="74" t="s">
        <v>80</v>
      </c>
      <c r="C28" s="28" t="s">
        <v>5</v>
      </c>
      <c r="D28" s="28" t="s">
        <v>6</v>
      </c>
      <c r="E28" s="28" t="s">
        <v>7</v>
      </c>
      <c r="F28" s="29" t="s">
        <v>8</v>
      </c>
      <c r="H28" s="58" t="s">
        <v>33</v>
      </c>
      <c r="J28" s="4"/>
      <c r="L28" s="61" t="s">
        <v>36</v>
      </c>
      <c r="M28" s="29" t="s">
        <v>5</v>
      </c>
    </row>
    <row r="29" spans="2:13" s="2" customFormat="1" ht="15">
      <c r="B29" s="30" t="s">
        <v>22</v>
      </c>
      <c r="C29" s="31" t="str">
        <f>IF($C$25=0,"",IF(AND($C$20&gt;0.64,$C$23=0,$C$24=0),"4",IF($C$20+$C$21&gt;0.645,"3",IF(AND($C$20+$C$21&lt;0.65,$C$23+$C$24&lt;0.5),"2",IF($C$23+$C$24&gt;0.49,"1")))))</f>
        <v>3</v>
      </c>
      <c r="D29" s="31" t="str">
        <f>IF($D$25=0,"",IF(AND($D$20&gt;0.64,$D$23=0,$D$24=0),"4",IF($D$20+$D$21&gt;0.645,"3",IF(AND($D$20+$D$21&lt;0.65,$D$23+$D$24&lt;0.5),"2",IF($D$23+$D$24&gt;0.49,"1")))))</f>
        <v>2</v>
      </c>
      <c r="E29" s="31" t="str">
        <f>IF($E$25=0,"",IF(AND($E$20&gt;0.64,$E$23=0,$E$24=0),"4",IF($E$20+$E$21&gt;0.645,"3",IF(AND($E$20+$E$21&lt;0.65,$E$23+$E$24&lt;0.5),"2",IF($E$23+$E$24&gt;0.49,"1")))))</f>
        <v>2</v>
      </c>
      <c r="F29" s="32" t="str">
        <f>IF($F$25=0,"",IF(AND($F$20&gt;0.64,$F$23=0,$F$24=0),"4",IF($F$20+$F$21&gt;0.645,"3",IF(AND($F$20+$F$21&lt;0.65,$F$23+$F$24&lt;0.5),"2",IF($F$23+$F$24&gt;0.49,"1")))))</f>
        <v>2</v>
      </c>
      <c r="J29" s="4"/>
      <c r="L29" s="30" t="s">
        <v>67</v>
      </c>
      <c r="M29" s="60">
        <f>IF($M$12="","",AVERAGE($M$12:$M$14))</f>
      </c>
    </row>
    <row r="30" spans="2:13" s="2" customFormat="1" ht="15">
      <c r="B30" s="33" t="s">
        <v>23</v>
      </c>
      <c r="C30" s="34">
        <v>0.6833</v>
      </c>
      <c r="D30" s="34">
        <v>0.1333</v>
      </c>
      <c r="E30" s="34">
        <v>0.0833</v>
      </c>
      <c r="F30" s="35">
        <v>0.1</v>
      </c>
      <c r="H30" s="59">
        <f>SUM(C30:G30)</f>
        <v>0.9999</v>
      </c>
      <c r="J30" s="4"/>
      <c r="L30" s="33" t="s">
        <v>23</v>
      </c>
      <c r="M30" s="35">
        <v>1</v>
      </c>
    </row>
    <row r="31" spans="2:13" s="2" customFormat="1" ht="15">
      <c r="B31" s="36" t="s">
        <v>24</v>
      </c>
      <c r="C31" s="37">
        <f>IF(C29="","",C29*C30)</f>
        <v>2.0499</v>
      </c>
      <c r="D31" s="37">
        <f>IF(D29="","",D29*D30)</f>
        <v>0.2666</v>
      </c>
      <c r="E31" s="37">
        <f>IF(E29="","",E29*E30)</f>
        <v>0.1666</v>
      </c>
      <c r="F31" s="38">
        <f>IF(F29="","",F29*F30)</f>
        <v>0.2</v>
      </c>
      <c r="J31" s="4"/>
      <c r="L31" s="36" t="s">
        <v>24</v>
      </c>
      <c r="M31" s="38">
        <f>IF(M29="","",M29*M30)</f>
      </c>
    </row>
    <row r="32" spans="2:13" s="2" customFormat="1" ht="15">
      <c r="B32" s="39" t="s">
        <v>34</v>
      </c>
      <c r="C32" s="97">
        <f>SUM(C31:F31)</f>
        <v>2.6831</v>
      </c>
      <c r="D32" s="98"/>
      <c r="E32" s="98"/>
      <c r="F32" s="99"/>
      <c r="J32" s="4"/>
      <c r="L32" s="39" t="s">
        <v>68</v>
      </c>
      <c r="M32" s="40">
        <f>SUM(M31:M31)</f>
        <v>0</v>
      </c>
    </row>
    <row r="33" spans="2:13" s="2" customFormat="1" ht="15.75" thickBot="1">
      <c r="B33" s="41" t="s">
        <v>35</v>
      </c>
      <c r="C33" s="91" t="str">
        <f>IF(C32=0,"",IF(C32&lt;1.45,"Unsatisfactory",IF(C32&lt;2.45,"Developing",IF(C32&lt;3.45,"Effective",IF(C32&lt;4.1,"Highly Effective")))))</f>
        <v>Effective</v>
      </c>
      <c r="D33" s="92"/>
      <c r="E33" s="92"/>
      <c r="F33" s="93"/>
      <c r="J33" s="4"/>
      <c r="L33" s="41" t="s">
        <v>69</v>
      </c>
      <c r="M33" s="42">
        <f>IF(M32=0,"",IF(M32&lt;1.45,"Unsatisfactory",IF(M32&lt;2.45,"Developing",IF(M32&lt;3.45,"Effective",IF(M32&lt;4.1,"Highly Effective")))))</f>
      </c>
    </row>
    <row r="34" spans="2:10" s="2" customFormat="1" ht="15">
      <c r="B34" s="43">
        <f>IF(1&lt;H30&gt;1,"","Error! Please make sure your totals add up to 100%")</f>
      </c>
      <c r="C34" s="43"/>
      <c r="D34" s="43"/>
      <c r="E34" s="43"/>
      <c r="F34" s="43"/>
      <c r="J34" s="4"/>
    </row>
    <row r="35" spans="2:10" s="17" customFormat="1" ht="15.75" thickBot="1">
      <c r="B35" s="44"/>
      <c r="C35" s="25"/>
      <c r="D35" s="25"/>
      <c r="E35" s="25"/>
      <c r="F35" s="25"/>
      <c r="G35" s="26"/>
      <c r="H35" s="26"/>
      <c r="J35" s="27"/>
    </row>
    <row r="36" spans="2:13" s="2" customFormat="1" ht="15" hidden="1">
      <c r="B36" s="61" t="s">
        <v>37</v>
      </c>
      <c r="C36" s="28" t="s">
        <v>5</v>
      </c>
      <c r="D36" s="28" t="s">
        <v>6</v>
      </c>
      <c r="E36" s="28" t="s">
        <v>7</v>
      </c>
      <c r="F36" s="29" t="s">
        <v>8</v>
      </c>
      <c r="H36" s="58" t="s">
        <v>33</v>
      </c>
      <c r="J36" s="4"/>
      <c r="L36" s="61" t="s">
        <v>37</v>
      </c>
      <c r="M36" s="29" t="s">
        <v>5</v>
      </c>
    </row>
    <row r="37" spans="2:13" s="2" customFormat="1" ht="15" hidden="1">
      <c r="B37" s="30" t="s">
        <v>22</v>
      </c>
      <c r="C37" s="31" t="str">
        <f>IF($C$25=0,"",IF(AND($C$20&gt;0.74,$C$23=0,$C$24=0),"4",IF($C$20+$C$21&gt;0.745,"3",IF(AND($C$20+$C$21&lt;0.75,$C$23+$C$24&lt;0.5),"2",IF($C$23+$C$24&gt;0.49,"1")))))</f>
        <v>2</v>
      </c>
      <c r="D37" s="31" t="str">
        <f>IF($D$25=0,"",IF(AND($D$20&gt;0.74,$D$23=0,$D$24=0),"4",IF($D$20+$D$21&gt;0.745,"3",IF(AND($D$20+$D$21&lt;0.75,$D$23+$D$24&lt;0.5),"2",IF($D$23+$D$24&gt;0.49,"1")))))</f>
        <v>2</v>
      </c>
      <c r="E37" s="31" t="str">
        <f>IF($E$25=0,"",IF(AND($E$20&gt;0.74,$E$23=0,$E$24=0),"4",IF($E$20+$E$21&gt;0.745,"3",IF(AND($E$20+$E$21&lt;0.75,$E$23+$E$24&lt;0.5),"2",IF($E$23+$E$24&gt;0.49,"1")))))</f>
        <v>2</v>
      </c>
      <c r="F37" s="32" t="str">
        <f>IF($F$25=0,"",IF(AND($F$20&gt;0.74,$F$23=0,$F$24=0),"4",IF($F$20+$F$21&gt;0.745,"3",IF(AND($F$20+$F$21&lt;0.75,$F$23+$F$24&lt;0.5),"2",IF($F$23+$F$24&gt;0.49,"1")))))</f>
        <v>2</v>
      </c>
      <c r="J37" s="4"/>
      <c r="L37" s="30" t="s">
        <v>67</v>
      </c>
      <c r="M37" s="60">
        <f>IF($M$12="","",AVERAGE($M$12:$M$14))</f>
      </c>
    </row>
    <row r="38" spans="2:13" s="2" customFormat="1" ht="15" hidden="1">
      <c r="B38" s="33" t="s">
        <v>23</v>
      </c>
      <c r="C38" s="34">
        <v>0.6833</v>
      </c>
      <c r="D38" s="34">
        <v>0.1333</v>
      </c>
      <c r="E38" s="34">
        <v>0.0833</v>
      </c>
      <c r="F38" s="35">
        <v>0.1</v>
      </c>
      <c r="H38" s="59">
        <f>SUM(C38:G38)</f>
        <v>0.9999</v>
      </c>
      <c r="J38" s="4"/>
      <c r="L38" s="33" t="s">
        <v>23</v>
      </c>
      <c r="M38" s="35">
        <v>1</v>
      </c>
    </row>
    <row r="39" spans="2:13" s="2" customFormat="1" ht="15" hidden="1">
      <c r="B39" s="36" t="s">
        <v>24</v>
      </c>
      <c r="C39" s="37">
        <f>IF(C37="","",C37*C38)</f>
        <v>1.3666</v>
      </c>
      <c r="D39" s="37">
        <f>IF(D37="","",D37*D38)</f>
        <v>0.2666</v>
      </c>
      <c r="E39" s="37">
        <f>IF(E37="","",E37*E38)</f>
        <v>0.1666</v>
      </c>
      <c r="F39" s="38">
        <f>IF(F37="","",F37*F38)</f>
        <v>0.2</v>
      </c>
      <c r="J39" s="4"/>
      <c r="L39" s="36" t="s">
        <v>24</v>
      </c>
      <c r="M39" s="38">
        <f>IF(M37="","",M37*M38)</f>
      </c>
    </row>
    <row r="40" spans="2:13" s="2" customFormat="1" ht="15" hidden="1">
      <c r="B40" s="39" t="s">
        <v>34</v>
      </c>
      <c r="C40" s="88">
        <f>SUM(C39:F39)</f>
        <v>1.9998</v>
      </c>
      <c r="D40" s="89"/>
      <c r="E40" s="89"/>
      <c r="F40" s="90"/>
      <c r="J40" s="4"/>
      <c r="L40" s="39" t="s">
        <v>68</v>
      </c>
      <c r="M40" s="40">
        <f>SUM(M39:M39)</f>
        <v>0</v>
      </c>
    </row>
    <row r="41" spans="2:13" s="2" customFormat="1" ht="15.75" hidden="1" thickBot="1">
      <c r="B41" s="41" t="s">
        <v>35</v>
      </c>
      <c r="C41" s="91" t="str">
        <f>IF(C40=0,"",IF(C40&lt;1,"Unsatisfactory",IF(C40&lt;2,"Needs Improvement",IF(C40&lt;3,"Effective",IF(C40&lt;4,"Highly Effective")))))</f>
        <v>Needs Improvement</v>
      </c>
      <c r="D41" s="92"/>
      <c r="E41" s="92"/>
      <c r="F41" s="93"/>
      <c r="J41" s="4"/>
      <c r="L41" s="41" t="s">
        <v>69</v>
      </c>
      <c r="M41" s="42">
        <f>IF(M40=0,"",IF(M40&lt;1.45,"Unsatisfactory",IF(M40&lt;2.45,"Needs Improvement",IF(M40&lt;3.45,"Effective",IF(M40&lt;4.1,"Highly Effective")))))</f>
      </c>
    </row>
    <row r="42" spans="2:10" s="2" customFormat="1" ht="15" hidden="1">
      <c r="B42" s="43"/>
      <c r="C42" s="43"/>
      <c r="D42" s="43"/>
      <c r="E42" s="43"/>
      <c r="F42" s="43"/>
      <c r="J42" s="4"/>
    </row>
    <row r="43" spans="2:10" s="17" customFormat="1" ht="15.75" hidden="1" thickBot="1">
      <c r="B43" s="44"/>
      <c r="C43" s="25"/>
      <c r="D43" s="25"/>
      <c r="E43" s="25"/>
      <c r="F43" s="25"/>
      <c r="G43" s="26"/>
      <c r="H43" s="26"/>
      <c r="J43" s="27"/>
    </row>
    <row r="44" spans="2:13" s="2" customFormat="1" ht="15" hidden="1">
      <c r="B44" s="61" t="s">
        <v>78</v>
      </c>
      <c r="C44" s="28" t="s">
        <v>5</v>
      </c>
      <c r="D44" s="28" t="s">
        <v>6</v>
      </c>
      <c r="E44" s="28" t="s">
        <v>7</v>
      </c>
      <c r="F44" s="29" t="s">
        <v>8</v>
      </c>
      <c r="H44" s="58" t="s">
        <v>33</v>
      </c>
      <c r="J44" s="4"/>
      <c r="L44" s="61" t="s">
        <v>78</v>
      </c>
      <c r="M44" s="29" t="s">
        <v>5</v>
      </c>
    </row>
    <row r="45" spans="2:13" s="2" customFormat="1" ht="15" hidden="1">
      <c r="B45" s="30" t="s">
        <v>22</v>
      </c>
      <c r="C45" s="31" t="str">
        <f>IF($C$25=0,"",IF(AND($C$20&gt;0.84,$C$23=0,$C$24=0),"4",IF($C$20+$C$21&gt;0.845,"3",IF(AND($C$20+$C$21&lt;0.85,$C$22+$C$23+$C$24&lt;0.5),"2",IF($C$22+$C$23+$C$24&gt;0.49,"1")))))</f>
        <v>2</v>
      </c>
      <c r="D45" s="31" t="str">
        <f>IF($D$25=0,"",IF(AND($D$20&gt;0.84,$D$23=0,$D$24=0),"4",IF($D$20+$D$21&gt;0.845,"3",IF(AND($D$20+$D$21&lt;0.85,$D$22+$D$23+$D$24&lt;0.5),"2",IF($D$22+$D$23+$D$24&gt;0.49,"1")))))</f>
        <v>2</v>
      </c>
      <c r="E45" s="31" t="str">
        <f>IF($E$25=0,"",IF(AND($E$20&gt;0.84,$E$23=0,$E$24=0),"4",IF($E$20+$E$21&gt;0.845,"3",IF(AND($E$20+$E$21&lt;0.85,$E$22+$E$23+$E$24&lt;0.5),"2",IF($E$22+$E$23+$E$24&gt;0.49,"1")))))</f>
        <v>2</v>
      </c>
      <c r="F45" s="32" t="str">
        <f>IF($F$25=0,"",IF(AND($F$20&gt;0.84,$F$23=0,$F$24=0),"4",IF($F$20+$F$21&gt;0.845,"3",IF(AND($F$20+$F$21&lt;0.85,$F$22+$F$23+$F$24&lt;0.5),"2",IF($F$22+$F$23+$F$24&gt;0.49,"1")))))</f>
        <v>2</v>
      </c>
      <c r="J45" s="4"/>
      <c r="L45" s="30" t="s">
        <v>67</v>
      </c>
      <c r="M45" s="60">
        <f>IF($M$12="","",AVERAGE($M$12:$M$14))</f>
      </c>
    </row>
    <row r="46" spans="2:13" s="2" customFormat="1" ht="15" hidden="1">
      <c r="B46" s="33" t="s">
        <v>23</v>
      </c>
      <c r="C46" s="34">
        <v>0.6833</v>
      </c>
      <c r="D46" s="34">
        <v>0.1333</v>
      </c>
      <c r="E46" s="34">
        <v>0.0833</v>
      </c>
      <c r="F46" s="35">
        <v>0.1</v>
      </c>
      <c r="H46" s="59">
        <f>SUM(C46:G46)</f>
        <v>0.9999</v>
      </c>
      <c r="J46" s="4"/>
      <c r="L46" s="33" t="s">
        <v>23</v>
      </c>
      <c r="M46" s="35">
        <v>1</v>
      </c>
    </row>
    <row r="47" spans="2:13" s="2" customFormat="1" ht="15" hidden="1">
      <c r="B47" s="36" t="s">
        <v>24</v>
      </c>
      <c r="C47" s="37">
        <f>IF(C45="","",C45*C46)</f>
        <v>1.3666</v>
      </c>
      <c r="D47" s="37">
        <f>IF(D45="","",D45*D46)</f>
        <v>0.2666</v>
      </c>
      <c r="E47" s="37">
        <f>IF(E45="","",E45*E46)</f>
        <v>0.1666</v>
      </c>
      <c r="F47" s="38">
        <f>IF(F45="","",F45*F46)</f>
        <v>0.2</v>
      </c>
      <c r="J47" s="4"/>
      <c r="L47" s="36" t="s">
        <v>24</v>
      </c>
      <c r="M47" s="38">
        <f>IF(M45="","",M45*M46)</f>
      </c>
    </row>
    <row r="48" spans="2:13" s="2" customFormat="1" ht="15" hidden="1">
      <c r="B48" s="39" t="s">
        <v>34</v>
      </c>
      <c r="C48" s="88">
        <f>SUM(C47:F47)</f>
        <v>1.9998</v>
      </c>
      <c r="D48" s="89"/>
      <c r="E48" s="89"/>
      <c r="F48" s="90"/>
      <c r="J48" s="4"/>
      <c r="L48" s="39" t="s">
        <v>68</v>
      </c>
      <c r="M48" s="40">
        <f>SUM(M47:M47)</f>
        <v>0</v>
      </c>
    </row>
    <row r="49" spans="2:13" s="2" customFormat="1" ht="15.75" hidden="1" thickBot="1">
      <c r="B49" s="41" t="s">
        <v>35</v>
      </c>
      <c r="C49" s="91" t="str">
        <f>IF(C48=0,"",IF(C48&lt;1,"Unsatisfactory",IF(C48&lt;2,"Needs Improvement",IF(C48&lt;3,"Effective",IF(C48&lt;4,"Highly Effective")))))</f>
        <v>Needs Improvement</v>
      </c>
      <c r="D49" s="92"/>
      <c r="E49" s="92"/>
      <c r="F49" s="93"/>
      <c r="J49" s="4"/>
      <c r="L49" s="41" t="s">
        <v>69</v>
      </c>
      <c r="M49" s="42">
        <f>IF(M48=0,"",IF(M48&lt;1.45,"Unsatisfactory",IF(M48&lt;2.45,"Needs Improvement",IF(M48&lt;3.45,"Effective",IF(M48&lt;4.1,"Highly Effective")))))</f>
      </c>
    </row>
    <row r="50" spans="2:10" s="2" customFormat="1" ht="15" hidden="1">
      <c r="B50" s="57"/>
      <c r="C50" s="57"/>
      <c r="D50" s="57"/>
      <c r="E50" s="57"/>
      <c r="F50" s="57"/>
      <c r="J50" s="4"/>
    </row>
    <row r="51" spans="2:13" s="2" customFormat="1" ht="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3:13" ht="15"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2:13" ht="15.75">
      <c r="B53" s="47" t="s">
        <v>25</v>
      </c>
      <c r="C53" s="47"/>
      <c r="D53" s="47"/>
      <c r="E53" s="47"/>
      <c r="F53" s="47"/>
      <c r="G53" s="48"/>
      <c r="H53" s="48"/>
      <c r="I53" s="48"/>
      <c r="J53" s="48"/>
      <c r="K53" s="46"/>
      <c r="L53" s="46"/>
      <c r="M53" s="46"/>
    </row>
    <row r="54" spans="3:13" ht="15"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</row>
    <row r="55" spans="3:13" ht="15"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3:13" ht="15"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spans="3:13" ht="15"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</row>
    <row r="58" spans="3:13" ht="15"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</row>
    <row r="59" spans="3:13" ht="15"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</row>
    <row r="60" spans="3:13" ht="15"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</row>
    <row r="61" spans="2:13" ht="15">
      <c r="B61" s="64" t="s">
        <v>26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</row>
    <row r="62" spans="3:13" ht="15.75" thickBot="1"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</row>
    <row r="63" spans="2:16" s="51" customFormat="1" ht="15.75">
      <c r="B63" s="49" t="s">
        <v>59</v>
      </c>
      <c r="C63" s="50" t="s">
        <v>27</v>
      </c>
      <c r="D63" s="50" t="s">
        <v>23</v>
      </c>
      <c r="E63" s="86" t="s">
        <v>28</v>
      </c>
      <c r="F63" s="87"/>
      <c r="L63" s="49" t="s">
        <v>62</v>
      </c>
      <c r="M63" s="50" t="s">
        <v>27</v>
      </c>
      <c r="N63" s="50" t="s">
        <v>23</v>
      </c>
      <c r="O63" s="86" t="s">
        <v>28</v>
      </c>
      <c r="P63" s="87"/>
    </row>
    <row r="64" spans="2:16" s="51" customFormat="1" ht="15.75">
      <c r="B64" s="52" t="s">
        <v>29</v>
      </c>
      <c r="C64" s="53">
        <f>$C$32</f>
        <v>2.6831</v>
      </c>
      <c r="D64" s="54">
        <v>1</v>
      </c>
      <c r="E64" s="80">
        <f>C64*D64</f>
        <v>2.6831</v>
      </c>
      <c r="F64" s="81"/>
      <c r="L64" s="52" t="s">
        <v>29</v>
      </c>
      <c r="M64" s="53">
        <f>$C$32</f>
        <v>2.6831</v>
      </c>
      <c r="N64" s="54">
        <v>0.6</v>
      </c>
      <c r="O64" s="80">
        <f>M64*N64</f>
        <v>1.60986</v>
      </c>
      <c r="P64" s="81"/>
    </row>
    <row r="65" spans="2:16" s="51" customFormat="1" ht="15.75">
      <c r="B65" s="52" t="s">
        <v>71</v>
      </c>
      <c r="C65" s="53">
        <f>$M$32</f>
        <v>0</v>
      </c>
      <c r="D65" s="54">
        <v>0</v>
      </c>
      <c r="E65" s="80">
        <f>C65*D65</f>
        <v>0</v>
      </c>
      <c r="F65" s="81"/>
      <c r="L65" s="52" t="s">
        <v>71</v>
      </c>
      <c r="M65" s="53">
        <f>$M$32</f>
        <v>0</v>
      </c>
      <c r="N65" s="54">
        <v>0.4</v>
      </c>
      <c r="O65" s="80">
        <f>M65*N65</f>
        <v>0</v>
      </c>
      <c r="P65" s="81"/>
    </row>
    <row r="66" spans="2:16" s="51" customFormat="1" ht="15.75">
      <c r="B66" s="82" t="s">
        <v>30</v>
      </c>
      <c r="C66" s="83"/>
      <c r="D66" s="55"/>
      <c r="E66" s="84">
        <f>SUM(E64:E65)</f>
        <v>2.6831</v>
      </c>
      <c r="F66" s="85"/>
      <c r="L66" s="82" t="s">
        <v>30</v>
      </c>
      <c r="M66" s="83"/>
      <c r="N66" s="55"/>
      <c r="O66" s="84">
        <f>SUM(O64:O65)</f>
        <v>1.60986</v>
      </c>
      <c r="P66" s="85"/>
    </row>
    <row r="67" spans="2:16" s="51" customFormat="1" ht="16.5" thickBot="1">
      <c r="B67" s="75" t="s">
        <v>31</v>
      </c>
      <c r="C67" s="76"/>
      <c r="D67" s="77" t="str">
        <f>IF(E66=0,"",IF(E66&lt;1.45,"Unsatisfactory",IF(E66&lt;2.45,"Developing",IF(E66&lt;3.45,"Effective",IF(E66&lt;4.1,"Highly Effective")))))</f>
        <v>Effective</v>
      </c>
      <c r="E67" s="78"/>
      <c r="F67" s="79"/>
      <c r="L67" s="75" t="s">
        <v>31</v>
      </c>
      <c r="M67" s="76"/>
      <c r="N67" s="77" t="str">
        <f>IF(O66=0,"",IF(O66&lt;1.45,"Unsatisfactory",IF(O66&lt;2.45,"Developing",IF(O66&lt;3.45,"Effective",IF(O66&lt;4.1,"Highly Effective")))))</f>
        <v>Developing</v>
      </c>
      <c r="O67" s="78"/>
      <c r="P67" s="79"/>
    </row>
    <row r="70" spans="2:16" ht="15.75" hidden="1">
      <c r="B70" s="49" t="s">
        <v>60</v>
      </c>
      <c r="C70" s="50" t="s">
        <v>32</v>
      </c>
      <c r="D70" s="50" t="s">
        <v>23</v>
      </c>
      <c r="E70" s="86" t="s">
        <v>28</v>
      </c>
      <c r="F70" s="87"/>
      <c r="L70" s="49" t="s">
        <v>63</v>
      </c>
      <c r="M70" s="50" t="s">
        <v>32</v>
      </c>
      <c r="N70" s="50" t="s">
        <v>23</v>
      </c>
      <c r="O70" s="86" t="s">
        <v>28</v>
      </c>
      <c r="P70" s="87"/>
    </row>
    <row r="71" spans="2:16" ht="15.75" hidden="1">
      <c r="B71" s="52" t="s">
        <v>29</v>
      </c>
      <c r="C71" s="53">
        <f>$C$40</f>
        <v>1.9998</v>
      </c>
      <c r="D71" s="54">
        <v>1</v>
      </c>
      <c r="E71" s="80">
        <f>C71*D71</f>
        <v>1.9998</v>
      </c>
      <c r="F71" s="81"/>
      <c r="L71" s="52" t="s">
        <v>29</v>
      </c>
      <c r="M71" s="53">
        <f>$C$40</f>
        <v>1.9998</v>
      </c>
      <c r="N71" s="54">
        <v>0.6</v>
      </c>
      <c r="O71" s="80">
        <f>M71*N71</f>
        <v>1.19988</v>
      </c>
      <c r="P71" s="81"/>
    </row>
    <row r="72" spans="2:16" ht="15.75" hidden="1">
      <c r="B72" s="52" t="s">
        <v>71</v>
      </c>
      <c r="C72" s="53">
        <f>$M$40</f>
        <v>0</v>
      </c>
      <c r="D72" s="54">
        <v>0</v>
      </c>
      <c r="E72" s="80">
        <f>C72*D72</f>
        <v>0</v>
      </c>
      <c r="F72" s="81"/>
      <c r="L72" s="52" t="s">
        <v>71</v>
      </c>
      <c r="M72" s="53">
        <f>$M$40</f>
        <v>0</v>
      </c>
      <c r="N72" s="54">
        <v>0.4</v>
      </c>
      <c r="O72" s="80">
        <f>M72*N72</f>
        <v>0</v>
      </c>
      <c r="P72" s="81"/>
    </row>
    <row r="73" spans="2:16" ht="15.75" hidden="1">
      <c r="B73" s="82" t="s">
        <v>30</v>
      </c>
      <c r="C73" s="83"/>
      <c r="D73" s="55"/>
      <c r="E73" s="84">
        <f>SUM(E71:E72)</f>
        <v>1.9998</v>
      </c>
      <c r="F73" s="85"/>
      <c r="L73" s="82" t="s">
        <v>30</v>
      </c>
      <c r="M73" s="83"/>
      <c r="N73" s="55"/>
      <c r="O73" s="84">
        <f>SUM(O71:O72)</f>
        <v>1.19988</v>
      </c>
      <c r="P73" s="85"/>
    </row>
    <row r="74" spans="2:16" ht="16.5" hidden="1" thickBot="1">
      <c r="B74" s="75" t="s">
        <v>31</v>
      </c>
      <c r="C74" s="76"/>
      <c r="D74" s="77" t="str">
        <f>IF(E73=0,"",IF(E73&lt;1,"Unsatisfactory",IF(E73&lt;2,"Needs Improvement",IF(E73&lt;3,"Effective",IF(E73&lt;4,"Highly Effective")))))</f>
        <v>Needs Improvement</v>
      </c>
      <c r="E74" s="78"/>
      <c r="F74" s="79"/>
      <c r="L74" s="75" t="s">
        <v>31</v>
      </c>
      <c r="M74" s="76"/>
      <c r="N74" s="77" t="str">
        <f>IF(O73=0,"",IF(O73&lt;1,"Unsatisfactory",IF(O73&lt;2,"Needs Improvement",IF(O73&lt;3,"Effective",IF(O73&lt;4,"Highly Effective")))))</f>
        <v>Needs Improvement</v>
      </c>
      <c r="O74" s="78"/>
      <c r="P74" s="79"/>
    </row>
    <row r="75" ht="15" hidden="1"/>
    <row r="76" spans="2:12" ht="15.75" hidden="1" thickBot="1">
      <c r="B76" s="72" t="s">
        <v>79</v>
      </c>
      <c r="L76" s="72" t="s">
        <v>79</v>
      </c>
    </row>
    <row r="77" spans="2:16" ht="15.75" hidden="1">
      <c r="B77" s="49" t="s">
        <v>61</v>
      </c>
      <c r="C77" s="50" t="s">
        <v>32</v>
      </c>
      <c r="D77" s="50" t="s">
        <v>23</v>
      </c>
      <c r="E77" s="86" t="s">
        <v>28</v>
      </c>
      <c r="F77" s="87"/>
      <c r="L77" s="49" t="s">
        <v>64</v>
      </c>
      <c r="M77" s="50" t="s">
        <v>32</v>
      </c>
      <c r="N77" s="50" t="s">
        <v>23</v>
      </c>
      <c r="O77" s="86" t="s">
        <v>28</v>
      </c>
      <c r="P77" s="87"/>
    </row>
    <row r="78" spans="2:16" ht="15.75" hidden="1">
      <c r="B78" s="52" t="s">
        <v>29</v>
      </c>
      <c r="C78" s="53">
        <f>$C$48</f>
        <v>1.9998</v>
      </c>
      <c r="D78" s="54">
        <v>1</v>
      </c>
      <c r="E78" s="80">
        <f>C78*D78</f>
        <v>1.9998</v>
      </c>
      <c r="F78" s="81"/>
      <c r="L78" s="52" t="s">
        <v>29</v>
      </c>
      <c r="M78" s="53">
        <f>$C$48</f>
        <v>1.9998</v>
      </c>
      <c r="N78" s="54">
        <v>0.6</v>
      </c>
      <c r="O78" s="80">
        <f>M78*N78</f>
        <v>1.19988</v>
      </c>
      <c r="P78" s="81"/>
    </row>
    <row r="79" spans="2:16" ht="15.75" hidden="1">
      <c r="B79" s="52" t="s">
        <v>71</v>
      </c>
      <c r="C79" s="53">
        <f>$M$48</f>
        <v>0</v>
      </c>
      <c r="D79" s="54">
        <v>0</v>
      </c>
      <c r="E79" s="80">
        <f>C79*D79</f>
        <v>0</v>
      </c>
      <c r="F79" s="81"/>
      <c r="L79" s="52" t="s">
        <v>71</v>
      </c>
      <c r="M79" s="53">
        <f>$M$48</f>
        <v>0</v>
      </c>
      <c r="N79" s="54">
        <v>0.4</v>
      </c>
      <c r="O79" s="80">
        <f>M79*N79</f>
        <v>0</v>
      </c>
      <c r="P79" s="81"/>
    </row>
    <row r="80" spans="2:16" ht="15.75" hidden="1">
      <c r="B80" s="82" t="s">
        <v>30</v>
      </c>
      <c r="C80" s="83"/>
      <c r="D80" s="55"/>
      <c r="E80" s="84">
        <f>SUM(E78:E79)</f>
        <v>1.9998</v>
      </c>
      <c r="F80" s="85"/>
      <c r="L80" s="82" t="s">
        <v>30</v>
      </c>
      <c r="M80" s="83"/>
      <c r="N80" s="55"/>
      <c r="O80" s="84">
        <f>SUM(O78:O79)</f>
        <v>1.19988</v>
      </c>
      <c r="P80" s="85"/>
    </row>
    <row r="81" spans="2:16" ht="16.5" hidden="1" thickBot="1">
      <c r="B81" s="75" t="s">
        <v>31</v>
      </c>
      <c r="C81" s="76"/>
      <c r="D81" s="77" t="str">
        <f>IF(E80=0,"",IF(E80&lt;1,"Unsatisfactory",IF(E80&lt;2,"Needs Improvement",IF(E80&lt;3,"Effective",IF(E80&lt;4,"Highly Effective")))))</f>
        <v>Needs Improvement</v>
      </c>
      <c r="E81" s="78"/>
      <c r="F81" s="79"/>
      <c r="L81" s="75" t="s">
        <v>31</v>
      </c>
      <c r="M81" s="76"/>
      <c r="N81" s="77" t="str">
        <f>IF(O80=0,"",IF(O80&lt;1,"Unsatisfactory",IF(O80&lt;2,"Needs Improvement",IF(O80&lt;3,"Effective",IF(O80&lt;4,"Highly Effective")))))</f>
        <v>Needs Improvement</v>
      </c>
      <c r="O81" s="78"/>
      <c r="P81" s="79"/>
    </row>
    <row r="82" ht="15" hidden="1"/>
  </sheetData>
  <sheetProtection sheet="1" objects="1" scenarios="1"/>
  <protectedRanges>
    <protectedRange sqref="C30:F30 C38:F38 C46:F46" name="StatusWeight"/>
    <protectedRange sqref="D64:D65 D71:D72 D78:D79 N64:N65 N71:N72 N78:N79" name="FinalScore"/>
    <protectedRange sqref="C2" name="Name"/>
    <protectedRange sqref="C12:F16" name="Status"/>
    <protectedRange sqref="M12:M17" name="Growth1"/>
    <protectedRange sqref="M38 M46 M30" name="GrowthWeight"/>
  </protectedRanges>
  <mergeCells count="52">
    <mergeCell ref="L81:M81"/>
    <mergeCell ref="N81:P81"/>
    <mergeCell ref="L74:M74"/>
    <mergeCell ref="N74:P74"/>
    <mergeCell ref="O77:P77"/>
    <mergeCell ref="O78:P78"/>
    <mergeCell ref="O79:P79"/>
    <mergeCell ref="L80:M80"/>
    <mergeCell ref="O80:P80"/>
    <mergeCell ref="L67:M67"/>
    <mergeCell ref="N67:P67"/>
    <mergeCell ref="O70:P70"/>
    <mergeCell ref="O71:P71"/>
    <mergeCell ref="O72:P72"/>
    <mergeCell ref="L73:M73"/>
    <mergeCell ref="O73:P73"/>
    <mergeCell ref="C33:F33"/>
    <mergeCell ref="O63:P63"/>
    <mergeCell ref="O64:P64"/>
    <mergeCell ref="O65:P65"/>
    <mergeCell ref="L66:M66"/>
    <mergeCell ref="O66:P66"/>
    <mergeCell ref="E65:F65"/>
    <mergeCell ref="B66:C66"/>
    <mergeCell ref="E66:F66"/>
    <mergeCell ref="B67:C67"/>
    <mergeCell ref="D67:F67"/>
    <mergeCell ref="C2:M2"/>
    <mergeCell ref="B3:M3"/>
    <mergeCell ref="B7:F7"/>
    <mergeCell ref="L7:M7"/>
    <mergeCell ref="C32:F32"/>
    <mergeCell ref="E79:F79"/>
    <mergeCell ref="B80:C80"/>
    <mergeCell ref="E80:F80"/>
    <mergeCell ref="E70:F70"/>
    <mergeCell ref="C40:F40"/>
    <mergeCell ref="C41:F41"/>
    <mergeCell ref="C48:F48"/>
    <mergeCell ref="C49:F49"/>
    <mergeCell ref="E63:F63"/>
    <mergeCell ref="E64:F64"/>
    <mergeCell ref="B81:C81"/>
    <mergeCell ref="D81:F81"/>
    <mergeCell ref="E71:F71"/>
    <mergeCell ref="E72:F72"/>
    <mergeCell ref="B73:C73"/>
    <mergeCell ref="E73:F73"/>
    <mergeCell ref="B74:C74"/>
    <mergeCell ref="D74:F74"/>
    <mergeCell ref="E77:F77"/>
    <mergeCell ref="E78:F78"/>
  </mergeCells>
  <hyperlinks>
    <hyperlink ref="B28" location="Scale!A1" display="Category I Teachers (View Scale)"/>
  </hyperlinks>
  <printOptions/>
  <pageMargins left="0.2" right="0.2" top="0.5" bottom="0.5" header="0.05" footer="0.05"/>
  <pageSetup fitToHeight="1" fitToWidth="1" horizontalDpi="600" verticalDpi="600" orientation="portrait" paperSize="123" scale="58" r:id="rId3"/>
  <headerFooter>
    <oddHeader>&amp;LMarzano Art and Science of Teaching Teacher Evaluation System&amp;R&amp;G</oddHeader>
    <oddFooter>&amp;LCopyright 2011 Robert J. Marzano.  Can only be digitized in iObservation. iObservation is a registered trademark of Learning Sciences International.
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0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9.140625" style="68" customWidth="1"/>
    <col min="2" max="2" width="36.421875" style="68" customWidth="1"/>
    <col min="3" max="6" width="26.8515625" style="68" customWidth="1"/>
    <col min="7" max="16384" width="9.140625" style="68" customWidth="1"/>
  </cols>
  <sheetData>
    <row r="2" ht="23.25">
      <c r="B2" s="66" t="s">
        <v>74</v>
      </c>
    </row>
    <row r="3" spans="2:3" ht="21">
      <c r="B3" s="67" t="s">
        <v>75</v>
      </c>
      <c r="C3" s="71"/>
    </row>
    <row r="4" ht="18.75">
      <c r="B4" s="65"/>
    </row>
    <row r="6" spans="2:6" ht="18.75">
      <c r="B6" s="69" t="s">
        <v>73</v>
      </c>
      <c r="C6" s="69" t="s">
        <v>42</v>
      </c>
      <c r="D6" s="69" t="s">
        <v>43</v>
      </c>
      <c r="E6" s="69" t="s">
        <v>44</v>
      </c>
      <c r="F6" s="69" t="s">
        <v>45</v>
      </c>
    </row>
    <row r="7" spans="2:6" ht="18.75">
      <c r="B7" s="70" t="s">
        <v>38</v>
      </c>
      <c r="C7" s="100" t="s">
        <v>46</v>
      </c>
      <c r="D7" s="100" t="s">
        <v>48</v>
      </c>
      <c r="E7" s="100" t="s">
        <v>49</v>
      </c>
      <c r="F7" s="100" t="s">
        <v>47</v>
      </c>
    </row>
    <row r="8" spans="2:6" ht="18.75">
      <c r="B8" s="70" t="s">
        <v>39</v>
      </c>
      <c r="C8" s="101"/>
      <c r="D8" s="101"/>
      <c r="E8" s="101"/>
      <c r="F8" s="101"/>
    </row>
    <row r="9" spans="2:6" ht="18.75">
      <c r="B9" s="70" t="s">
        <v>40</v>
      </c>
      <c r="C9" s="101"/>
      <c r="D9" s="101"/>
      <c r="E9" s="101"/>
      <c r="F9" s="101"/>
    </row>
    <row r="10" spans="2:6" ht="18.75">
      <c r="B10" s="70" t="s">
        <v>41</v>
      </c>
      <c r="C10" s="101"/>
      <c r="D10" s="101"/>
      <c r="E10" s="101"/>
      <c r="F10" s="101"/>
    </row>
    <row r="12" ht="18.75" hidden="1"/>
    <row r="13" ht="18.75" hidden="1"/>
    <row r="14" ht="18.75" hidden="1"/>
    <row r="15" ht="18.75" hidden="1"/>
    <row r="16" spans="2:6" ht="37.5" hidden="1">
      <c r="B16" s="69" t="s">
        <v>76</v>
      </c>
      <c r="C16" s="69" t="s">
        <v>42</v>
      </c>
      <c r="D16" s="69" t="s">
        <v>43</v>
      </c>
      <c r="E16" s="69" t="s">
        <v>50</v>
      </c>
      <c r="F16" s="69" t="s">
        <v>45</v>
      </c>
    </row>
    <row r="17" spans="2:6" ht="18.75" hidden="1">
      <c r="B17" s="70" t="s">
        <v>38</v>
      </c>
      <c r="C17" s="100" t="s">
        <v>53</v>
      </c>
      <c r="D17" s="100" t="s">
        <v>58</v>
      </c>
      <c r="E17" s="100" t="s">
        <v>51</v>
      </c>
      <c r="F17" s="100" t="s">
        <v>52</v>
      </c>
    </row>
    <row r="18" spans="2:6" ht="18.75" hidden="1">
      <c r="B18" s="70" t="s">
        <v>39</v>
      </c>
      <c r="C18" s="101"/>
      <c r="D18" s="101"/>
      <c r="E18" s="101"/>
      <c r="F18" s="101"/>
    </row>
    <row r="19" spans="2:6" ht="18.75" hidden="1">
      <c r="B19" s="70" t="s">
        <v>40</v>
      </c>
      <c r="C19" s="101"/>
      <c r="D19" s="101"/>
      <c r="E19" s="101"/>
      <c r="F19" s="101"/>
    </row>
    <row r="20" spans="2:6" ht="18.75" hidden="1">
      <c r="B20" s="70" t="s">
        <v>41</v>
      </c>
      <c r="C20" s="101"/>
      <c r="D20" s="101"/>
      <c r="E20" s="101"/>
      <c r="F20" s="101"/>
    </row>
    <row r="21" ht="18.75" hidden="1"/>
    <row r="22" ht="18.75" hidden="1"/>
    <row r="23" ht="18.75" hidden="1"/>
    <row r="24" ht="18.75" hidden="1"/>
    <row r="25" ht="18.75" hidden="1"/>
    <row r="26" spans="2:6" ht="37.5" hidden="1">
      <c r="B26" s="69" t="s">
        <v>77</v>
      </c>
      <c r="C26" s="69" t="s">
        <v>42</v>
      </c>
      <c r="D26" s="69" t="s">
        <v>43</v>
      </c>
      <c r="E26" s="69" t="s">
        <v>50</v>
      </c>
      <c r="F26" s="69" t="s">
        <v>45</v>
      </c>
    </row>
    <row r="27" spans="2:6" ht="18.75" hidden="1">
      <c r="B27" s="70" t="s">
        <v>38</v>
      </c>
      <c r="C27" s="100" t="s">
        <v>54</v>
      </c>
      <c r="D27" s="100" t="s">
        <v>55</v>
      </c>
      <c r="E27" s="100" t="s">
        <v>56</v>
      </c>
      <c r="F27" s="100" t="s">
        <v>57</v>
      </c>
    </row>
    <row r="28" spans="2:6" ht="18.75" hidden="1">
      <c r="B28" s="70" t="s">
        <v>39</v>
      </c>
      <c r="C28" s="101"/>
      <c r="D28" s="101"/>
      <c r="E28" s="101"/>
      <c r="F28" s="101"/>
    </row>
    <row r="29" spans="2:6" ht="18.75" hidden="1">
      <c r="B29" s="70" t="s">
        <v>40</v>
      </c>
      <c r="C29" s="101"/>
      <c r="D29" s="101"/>
      <c r="E29" s="101"/>
      <c r="F29" s="101"/>
    </row>
    <row r="30" spans="2:6" ht="18.75" hidden="1">
      <c r="B30" s="70" t="s">
        <v>41</v>
      </c>
      <c r="C30" s="101"/>
      <c r="D30" s="101"/>
      <c r="E30" s="101"/>
      <c r="F30" s="101"/>
    </row>
    <row r="31" ht="18.75" hidden="1"/>
    <row r="32" ht="18.75" hidden="1"/>
  </sheetData>
  <sheetProtection/>
  <mergeCells count="12">
    <mergeCell ref="E17:E20"/>
    <mergeCell ref="F17:F20"/>
    <mergeCell ref="C27:C30"/>
    <mergeCell ref="D27:D30"/>
    <mergeCell ref="E27:E30"/>
    <mergeCell ref="F27:F30"/>
    <mergeCell ref="C7:C10"/>
    <mergeCell ref="D7:D10"/>
    <mergeCell ref="E7:E10"/>
    <mergeCell ref="F7:F10"/>
    <mergeCell ref="C17:C20"/>
    <mergeCell ref="D17:D20"/>
  </mergeCells>
  <hyperlinks>
    <hyperlink ref="B3" location="Worksheet!A1" display="Back to Workshee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 Tran</dc:creator>
  <cp:keywords/>
  <dc:description/>
  <cp:lastModifiedBy>Nancy Sierra</cp:lastModifiedBy>
  <cp:lastPrinted>2011-03-21T23:00:13Z</cp:lastPrinted>
  <dcterms:created xsi:type="dcterms:W3CDTF">2011-03-18T01:54:27Z</dcterms:created>
  <dcterms:modified xsi:type="dcterms:W3CDTF">2016-10-04T12:19:33Z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0x010100B187C8A438BB774AB2644624BAE5D2AC</vt:lpwstr>
  </property>
</Properties>
</file>