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siness Affairs\20 PCSB FINANCIALS\2023-2024\Sept\"/>
    </mc:Choice>
  </mc:AlternateContent>
  <xr:revisionPtr revIDLastSave="0" documentId="13_ncr:1_{94F0798A-E809-4432-9B12-B272C7302935}" xr6:coauthVersionLast="36" xr6:coauthVersionMax="36" xr10:uidLastSave="{00000000-0000-0000-0000-000000000000}"/>
  <bookViews>
    <workbookView xWindow="0" yWindow="0" windowWidth="25200" windowHeight="11175" activeTab="7" xr2:uid="{EC353ED0-3686-478A-9F11-12DC866AC4B3}"/>
  </bookViews>
  <sheets>
    <sheet name="1351" sheetId="1" r:id="rId1"/>
    <sheet name="1361" sheetId="2" r:id="rId2"/>
    <sheet name="1401" sheetId="3" r:id="rId3"/>
    <sheet name="1421" sheetId="4" r:id="rId4"/>
    <sheet name="1601" sheetId="5" r:id="rId5"/>
    <sheet name="1621" sheetId="6" r:id="rId6"/>
    <sheet name="1721" sheetId="7" r:id="rId7"/>
    <sheet name="9000" sheetId="8" r:id="rId8"/>
  </sheets>
  <externalReferences>
    <externalReference r:id="rId9"/>
  </externalReferences>
  <definedNames>
    <definedName name="MSID_Lookup">[1]LocationTable!$C$3:$G$13</definedName>
    <definedName name="_xlnm.Print_Area" localSheetId="7">'9000'!$C$1:$AN$63</definedName>
    <definedName name="_xlnm.Print_Titles" localSheetId="7">'9000'!$C:$E,'9000'!$1:$4</definedName>
    <definedName name="SelectedLocation">'1351'!#REF!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8" l="1"/>
  <c r="AA51" i="6" l="1"/>
  <c r="AL59" i="8" l="1"/>
  <c r="AK16" i="8"/>
  <c r="AL16" i="8"/>
  <c r="AM16" i="8"/>
  <c r="AK17" i="8"/>
  <c r="AL17" i="8"/>
  <c r="AM17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M14" i="8"/>
  <c r="AK14" i="8"/>
  <c r="AK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M40" i="8"/>
  <c r="AK41" i="8"/>
  <c r="AL41" i="8"/>
  <c r="AM41" i="8"/>
  <c r="AK42" i="8"/>
  <c r="AL42" i="8"/>
  <c r="AM42" i="8"/>
  <c r="AK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M49" i="8"/>
  <c r="AM33" i="8"/>
  <c r="AK33" i="8"/>
  <c r="AK50" i="8" l="1"/>
  <c r="AL49" i="8"/>
  <c r="AG61" i="5"/>
  <c r="AE57" i="5"/>
  <c r="AF57" i="5"/>
  <c r="AG57" i="5"/>
  <c r="AH57" i="5"/>
  <c r="AF56" i="5"/>
  <c r="AG56" i="5"/>
  <c r="AH56" i="5"/>
  <c r="AG20" i="5"/>
  <c r="AH20" i="5"/>
  <c r="AI20" i="5" s="1"/>
  <c r="AF20" i="5"/>
  <c r="AG62" i="6"/>
  <c r="AH51" i="6"/>
  <c r="AH47" i="6"/>
  <c r="AG47" i="6"/>
  <c r="AF47" i="6"/>
  <c r="AG20" i="6"/>
  <c r="AH20" i="6"/>
  <c r="AF20" i="6"/>
  <c r="AG57" i="6"/>
  <c r="AF57" i="6"/>
  <c r="AH57" i="6"/>
  <c r="AC51" i="6"/>
  <c r="AL40" i="8"/>
  <c r="AL43" i="8"/>
  <c r="AL34" i="8"/>
  <c r="AL14" i="8"/>
  <c r="AI18" i="8"/>
  <c r="AD18" i="8"/>
  <c r="Y18" i="8"/>
  <c r="T18" i="8"/>
  <c r="O18" i="8"/>
  <c r="J18" i="8"/>
  <c r="J21" i="7"/>
  <c r="T21" i="7"/>
  <c r="AA21" i="7"/>
  <c r="AB21" i="7"/>
  <c r="AD21" i="7" s="1"/>
  <c r="AC21" i="7"/>
  <c r="Y21" i="7"/>
  <c r="AD21" i="6"/>
  <c r="AD22" i="6"/>
  <c r="AF21" i="6"/>
  <c r="AG21" i="6"/>
  <c r="AH21" i="6"/>
  <c r="J21" i="6"/>
  <c r="T21" i="6"/>
  <c r="Y21" i="6"/>
  <c r="J21" i="5"/>
  <c r="T21" i="5"/>
  <c r="Y21" i="5"/>
  <c r="AD20" i="5"/>
  <c r="AD21" i="5"/>
  <c r="AF21" i="5"/>
  <c r="AG21" i="5"/>
  <c r="AH21" i="5"/>
  <c r="J21" i="4"/>
  <c r="T21" i="4"/>
  <c r="Y21" i="4"/>
  <c r="AA20" i="4"/>
  <c r="AB20" i="4"/>
  <c r="AC20" i="4"/>
  <c r="AD20" i="4"/>
  <c r="AA21" i="4"/>
  <c r="AB21" i="4"/>
  <c r="AC21" i="4"/>
  <c r="AA49" i="1"/>
  <c r="AB49" i="1"/>
  <c r="AC49" i="1"/>
  <c r="AA49" i="3"/>
  <c r="AB49" i="3"/>
  <c r="AC49" i="3"/>
  <c r="AA50" i="3"/>
  <c r="AB50" i="3"/>
  <c r="AC50" i="3"/>
  <c r="J21" i="3"/>
  <c r="T21" i="3"/>
  <c r="Y21" i="3"/>
  <c r="AA20" i="3"/>
  <c r="AB20" i="3"/>
  <c r="AC20" i="3"/>
  <c r="AD20" i="3"/>
  <c r="AA21" i="3"/>
  <c r="AB21" i="3"/>
  <c r="AD21" i="3" s="1"/>
  <c r="AC21" i="3"/>
  <c r="AA22" i="3"/>
  <c r="AB22" i="3"/>
  <c r="AC22" i="3"/>
  <c r="AD22" i="3"/>
  <c r="Y62" i="2"/>
  <c r="J19" i="1"/>
  <c r="Y19" i="1"/>
  <c r="T19" i="1"/>
  <c r="J21" i="2"/>
  <c r="T21" i="2"/>
  <c r="Y21" i="2"/>
  <c r="AD20" i="2"/>
  <c r="AD23" i="2"/>
  <c r="AD26" i="2"/>
  <c r="AD28" i="2"/>
  <c r="AD29" i="2"/>
  <c r="AD30" i="2"/>
  <c r="AD31" i="2"/>
  <c r="AA20" i="2"/>
  <c r="AB20" i="2"/>
  <c r="AC20" i="2"/>
  <c r="AA21" i="2"/>
  <c r="AB21" i="2"/>
  <c r="AD21" i="2" s="1"/>
  <c r="AC21" i="2"/>
  <c r="AA22" i="2"/>
  <c r="AB22" i="2"/>
  <c r="AD22" i="2" s="1"/>
  <c r="AC22" i="2"/>
  <c r="AA23" i="2"/>
  <c r="AB23" i="2"/>
  <c r="AC23" i="2"/>
  <c r="AA24" i="2"/>
  <c r="AB24" i="2"/>
  <c r="AD24" i="2" s="1"/>
  <c r="AC24" i="2"/>
  <c r="AA26" i="2"/>
  <c r="AB26" i="2"/>
  <c r="AC26" i="2"/>
  <c r="AA27" i="2"/>
  <c r="AB27" i="2"/>
  <c r="AD27" i="2" s="1"/>
  <c r="AC27" i="2"/>
  <c r="AA28" i="2"/>
  <c r="AB28" i="2"/>
  <c r="AC28" i="2"/>
  <c r="AA29" i="2"/>
  <c r="AB29" i="2"/>
  <c r="AC29" i="2"/>
  <c r="AA30" i="2"/>
  <c r="AB30" i="2"/>
  <c r="AC30" i="2"/>
  <c r="AA31" i="2"/>
  <c r="AB31" i="2"/>
  <c r="AC31" i="2"/>
  <c r="AN18" i="8"/>
  <c r="AD18" i="1"/>
  <c r="AA18" i="1"/>
  <c r="AB18" i="1"/>
  <c r="AC18" i="1"/>
  <c r="AA19" i="1"/>
  <c r="AB19" i="1"/>
  <c r="AD19" i="1" s="1"/>
  <c r="AC19" i="1"/>
  <c r="AN17" i="8"/>
  <c r="Y48" i="8"/>
  <c r="Y49" i="1"/>
  <c r="Q52" i="2"/>
  <c r="R50" i="1"/>
  <c r="Q50" i="1"/>
  <c r="I50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9" i="8"/>
  <c r="H52" i="7"/>
  <c r="I52" i="7"/>
  <c r="G52" i="7"/>
  <c r="H53" i="6"/>
  <c r="I53" i="6"/>
  <c r="G53" i="6"/>
  <c r="H52" i="5"/>
  <c r="I52" i="5"/>
  <c r="G52" i="5"/>
  <c r="H52" i="4"/>
  <c r="I52" i="4"/>
  <c r="G52" i="4"/>
  <c r="H52" i="3"/>
  <c r="I52" i="3"/>
  <c r="G52" i="3"/>
  <c r="H52" i="2"/>
  <c r="I52" i="2"/>
  <c r="G52" i="2"/>
  <c r="J49" i="1"/>
  <c r="J45" i="1"/>
  <c r="I50" i="1"/>
  <c r="G30" i="1"/>
  <c r="AI20" i="6" l="1"/>
  <c r="AI21" i="6"/>
  <c r="AI21" i="5"/>
  <c r="AD21" i="4"/>
  <c r="H58" i="4"/>
  <c r="AL61" i="8" l="1"/>
  <c r="AN47" i="8"/>
  <c r="AL33" i="8"/>
  <c r="AN19" i="8"/>
  <c r="AN20" i="8"/>
  <c r="AN21" i="8"/>
  <c r="AN23" i="8"/>
  <c r="AN25" i="8"/>
  <c r="AN28" i="8"/>
  <c r="AL13" i="8"/>
  <c r="AM13" i="8"/>
  <c r="AN13" i="8" s="1"/>
  <c r="AK13" i="8"/>
  <c r="AH61" i="8"/>
  <c r="AI61" i="8" s="1"/>
  <c r="AG61" i="8"/>
  <c r="AF61" i="8"/>
  <c r="AF63" i="8" s="1"/>
  <c r="AI60" i="8"/>
  <c r="AI59" i="8"/>
  <c r="AH56" i="8"/>
  <c r="AI56" i="8" s="1"/>
  <c r="AG56" i="8"/>
  <c r="AF56" i="8"/>
  <c r="AI55" i="8"/>
  <c r="AI54" i="8"/>
  <c r="AH50" i="8"/>
  <c r="AI50" i="8" s="1"/>
  <c r="AG50" i="8"/>
  <c r="AF50" i="8"/>
  <c r="AI49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H29" i="8"/>
  <c r="AG29" i="8"/>
  <c r="AF29" i="8"/>
  <c r="AI28" i="8"/>
  <c r="AI27" i="8"/>
  <c r="AI26" i="8"/>
  <c r="AI25" i="8"/>
  <c r="AI24" i="8"/>
  <c r="AI23" i="8"/>
  <c r="AI21" i="8"/>
  <c r="AI20" i="8"/>
  <c r="AI19" i="8"/>
  <c r="AI17" i="8"/>
  <c r="AI16" i="8"/>
  <c r="AI14" i="8"/>
  <c r="AI13" i="8"/>
  <c r="AK61" i="8"/>
  <c r="AK63" i="8" s="1"/>
  <c r="AM61" i="8"/>
  <c r="AN61" i="8" s="1"/>
  <c r="AN60" i="8"/>
  <c r="AN59" i="8"/>
  <c r="AC61" i="8"/>
  <c r="AB61" i="8"/>
  <c r="AA61" i="8"/>
  <c r="AA63" i="8" s="1"/>
  <c r="AD60" i="8"/>
  <c r="AD59" i="8"/>
  <c r="AC56" i="8"/>
  <c r="AD56" i="8" s="1"/>
  <c r="AB56" i="8"/>
  <c r="AA56" i="8"/>
  <c r="AD55" i="8"/>
  <c r="AD54" i="8"/>
  <c r="AC50" i="8"/>
  <c r="AB50" i="8"/>
  <c r="AA50" i="8"/>
  <c r="AD49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C29" i="8"/>
  <c r="AB29" i="8"/>
  <c r="AA29" i="8"/>
  <c r="AD28" i="8"/>
  <c r="AD27" i="8"/>
  <c r="AD26" i="8"/>
  <c r="AD25" i="8"/>
  <c r="AD24" i="8"/>
  <c r="AD23" i="8"/>
  <c r="AD21" i="8"/>
  <c r="AD20" i="8"/>
  <c r="AD19" i="8"/>
  <c r="AD17" i="8"/>
  <c r="AD16" i="8"/>
  <c r="AD14" i="8"/>
  <c r="AD13" i="8"/>
  <c r="X61" i="8"/>
  <c r="Y61" i="8" s="1"/>
  <c r="W61" i="8"/>
  <c r="V61" i="8"/>
  <c r="V63" i="8" s="1"/>
  <c r="S61" i="8"/>
  <c r="S63" i="8" s="1"/>
  <c r="T63" i="8" s="1"/>
  <c r="R61" i="8"/>
  <c r="Q61" i="8"/>
  <c r="Q63" i="8" s="1"/>
  <c r="N61" i="8"/>
  <c r="O61" i="8" s="1"/>
  <c r="M61" i="8"/>
  <c r="L61" i="8"/>
  <c r="L63" i="8" s="1"/>
  <c r="I61" i="8"/>
  <c r="I63" i="8" s="1"/>
  <c r="J63" i="8" s="1"/>
  <c r="H61" i="8"/>
  <c r="G61" i="8"/>
  <c r="G63" i="8" s="1"/>
  <c r="Y60" i="8"/>
  <c r="T60" i="8"/>
  <c r="O60" i="8"/>
  <c r="J60" i="8"/>
  <c r="Y59" i="8"/>
  <c r="T59" i="8"/>
  <c r="O59" i="8"/>
  <c r="J59" i="8"/>
  <c r="AN58" i="8"/>
  <c r="Z58" i="8"/>
  <c r="P58" i="8"/>
  <c r="J58" i="8"/>
  <c r="X56" i="8"/>
  <c r="Y56" i="8" s="1"/>
  <c r="W56" i="8"/>
  <c r="V56" i="8"/>
  <c r="I56" i="8"/>
  <c r="H56" i="8"/>
  <c r="G56" i="8"/>
  <c r="Y55" i="8"/>
  <c r="J55" i="8"/>
  <c r="A55" i="8"/>
  <c r="Y54" i="8"/>
  <c r="J54" i="8"/>
  <c r="A54" i="8"/>
  <c r="X50" i="8"/>
  <c r="Y50" i="8" s="1"/>
  <c r="W50" i="8"/>
  <c r="V50" i="8"/>
  <c r="S50" i="8"/>
  <c r="R50" i="8"/>
  <c r="Q50" i="8"/>
  <c r="H50" i="8"/>
  <c r="G50" i="8"/>
  <c r="Y49" i="8"/>
  <c r="T49" i="8"/>
  <c r="Y47" i="8"/>
  <c r="T47" i="8"/>
  <c r="Y46" i="8"/>
  <c r="T46" i="8"/>
  <c r="AN45" i="8"/>
  <c r="Y45" i="8"/>
  <c r="T45" i="8"/>
  <c r="Y44" i="8"/>
  <c r="T44" i="8"/>
  <c r="Y43" i="8"/>
  <c r="T43" i="8"/>
  <c r="Y42" i="8"/>
  <c r="T42" i="8"/>
  <c r="Y41" i="8"/>
  <c r="T41" i="8"/>
  <c r="Y40" i="8"/>
  <c r="T40" i="8"/>
  <c r="Y39" i="8"/>
  <c r="T39" i="8"/>
  <c r="Y38" i="8"/>
  <c r="T38" i="8"/>
  <c r="Y37" i="8"/>
  <c r="T37" i="8"/>
  <c r="Y36" i="8"/>
  <c r="T36" i="8"/>
  <c r="Y35" i="8"/>
  <c r="T35" i="8"/>
  <c r="Y34" i="8"/>
  <c r="T34" i="8"/>
  <c r="J34" i="8"/>
  <c r="Y33" i="8"/>
  <c r="T33" i="8"/>
  <c r="J33" i="8"/>
  <c r="X29" i="8"/>
  <c r="Y29" i="8" s="1"/>
  <c r="W29" i="8"/>
  <c r="V29" i="8"/>
  <c r="S29" i="8"/>
  <c r="R29" i="8"/>
  <c r="Q29" i="8"/>
  <c r="I29" i="8"/>
  <c r="H29" i="8"/>
  <c r="G29" i="8"/>
  <c r="Y28" i="8"/>
  <c r="T28" i="8"/>
  <c r="J28" i="8"/>
  <c r="A28" i="8"/>
  <c r="Y27" i="8"/>
  <c r="T27" i="8"/>
  <c r="J27" i="8"/>
  <c r="A27" i="8"/>
  <c r="Y26" i="8"/>
  <c r="T26" i="8"/>
  <c r="J26" i="8"/>
  <c r="A26" i="8"/>
  <c r="Y25" i="8"/>
  <c r="T25" i="8"/>
  <c r="J25" i="8"/>
  <c r="A25" i="8"/>
  <c r="Y24" i="8"/>
  <c r="T24" i="8"/>
  <c r="J24" i="8"/>
  <c r="A24" i="8"/>
  <c r="Y23" i="8"/>
  <c r="T23" i="8"/>
  <c r="J23" i="8"/>
  <c r="A23" i="8"/>
  <c r="A22" i="8"/>
  <c r="Y21" i="8"/>
  <c r="T21" i="8"/>
  <c r="J21" i="8"/>
  <c r="A21" i="8"/>
  <c r="Y20" i="8"/>
  <c r="T20" i="8"/>
  <c r="J20" i="8"/>
  <c r="A20" i="8"/>
  <c r="Y19" i="8"/>
  <c r="T19" i="8"/>
  <c r="J19" i="8"/>
  <c r="A19" i="8"/>
  <c r="Y17" i="8"/>
  <c r="T17" i="8"/>
  <c r="J17" i="8"/>
  <c r="A17" i="8"/>
  <c r="Y16" i="8"/>
  <c r="T16" i="8"/>
  <c r="J16" i="8"/>
  <c r="A16" i="8"/>
  <c r="A15" i="8"/>
  <c r="Y14" i="8"/>
  <c r="T14" i="8"/>
  <c r="J14" i="8"/>
  <c r="A14" i="8"/>
  <c r="Y13" i="8"/>
  <c r="T13" i="8"/>
  <c r="J13" i="8"/>
  <c r="A13" i="8"/>
  <c r="A12" i="8"/>
  <c r="C4" i="8"/>
  <c r="V4" i="8" s="1"/>
  <c r="AL54" i="8" l="1"/>
  <c r="AM55" i="8"/>
  <c r="AD50" i="8"/>
  <c r="AN49" i="8"/>
  <c r="AN38" i="8"/>
  <c r="AN44" i="8"/>
  <c r="AN36" i="8"/>
  <c r="AN41" i="8"/>
  <c r="AN35" i="8"/>
  <c r="AN40" i="8"/>
  <c r="AN27" i="8"/>
  <c r="AN26" i="8"/>
  <c r="AH58" i="8"/>
  <c r="AH63" i="8" s="1"/>
  <c r="AI63" i="8" s="1"/>
  <c r="AM63" i="8"/>
  <c r="AN63" i="8" s="1"/>
  <c r="V51" i="8"/>
  <c r="W58" i="8"/>
  <c r="W63" i="8" s="1"/>
  <c r="Q51" i="8"/>
  <c r="W51" i="8"/>
  <c r="AL50" i="8"/>
  <c r="I51" i="8"/>
  <c r="AM50" i="8"/>
  <c r="H51" i="8"/>
  <c r="H58" i="8" s="1"/>
  <c r="H63" i="8" s="1"/>
  <c r="AN33" i="8"/>
  <c r="AN24" i="8"/>
  <c r="AL29" i="8"/>
  <c r="AK29" i="8"/>
  <c r="AG51" i="8"/>
  <c r="AF51" i="8"/>
  <c r="AI29" i="8"/>
  <c r="AH51" i="8"/>
  <c r="AI51" i="8" s="1"/>
  <c r="AG58" i="8"/>
  <c r="AG63" i="8" s="1"/>
  <c r="AM29" i="8"/>
  <c r="T50" i="8"/>
  <c r="J56" i="8"/>
  <c r="AC58" i="8"/>
  <c r="AC63" i="8" s="1"/>
  <c r="S51" i="8"/>
  <c r="T61" i="8"/>
  <c r="J61" i="8"/>
  <c r="J50" i="8"/>
  <c r="G51" i="8"/>
  <c r="X51" i="8"/>
  <c r="Y51" i="8" s="1"/>
  <c r="AA51" i="8"/>
  <c r="AB58" i="8"/>
  <c r="AB63" i="8" s="1"/>
  <c r="AB51" i="8"/>
  <c r="AD61" i="8"/>
  <c r="AD29" i="8"/>
  <c r="AC51" i="8"/>
  <c r="AD51" i="8" s="1"/>
  <c r="AN46" i="8"/>
  <c r="AN14" i="8"/>
  <c r="AN39" i="8"/>
  <c r="AN34" i="8"/>
  <c r="AN43" i="8"/>
  <c r="AN16" i="8"/>
  <c r="AN37" i="8"/>
  <c r="AN42" i="8"/>
  <c r="O27" i="8"/>
  <c r="O19" i="8"/>
  <c r="O23" i="8"/>
  <c r="T55" i="8"/>
  <c r="O14" i="8"/>
  <c r="O21" i="8"/>
  <c r="O17" i="8"/>
  <c r="O28" i="8"/>
  <c r="O49" i="8"/>
  <c r="O26" i="8"/>
  <c r="O44" i="8"/>
  <c r="O39" i="8"/>
  <c r="O47" i="8"/>
  <c r="N50" i="8"/>
  <c r="O33" i="8"/>
  <c r="O41" i="8"/>
  <c r="O13" i="8"/>
  <c r="O55" i="8"/>
  <c r="O20" i="8"/>
  <c r="O42" i="8"/>
  <c r="O37" i="8"/>
  <c r="O45" i="8"/>
  <c r="O24" i="8"/>
  <c r="O36" i="8"/>
  <c r="O40" i="8"/>
  <c r="O34" i="8"/>
  <c r="L50" i="8"/>
  <c r="O35" i="8"/>
  <c r="O43" i="8"/>
  <c r="M50" i="8"/>
  <c r="O38" i="8"/>
  <c r="O46" i="8"/>
  <c r="X58" i="8"/>
  <c r="X63" i="8" s="1"/>
  <c r="Y63" i="8" s="1"/>
  <c r="J29" i="8"/>
  <c r="T29" i="8"/>
  <c r="R51" i="8"/>
  <c r="E7" i="1"/>
  <c r="H30" i="1"/>
  <c r="I30" i="1"/>
  <c r="AD63" i="8" l="1"/>
  <c r="O50" i="8"/>
  <c r="AM51" i="8"/>
  <c r="AL55" i="8"/>
  <c r="AN55" i="8" s="1"/>
  <c r="AK54" i="8"/>
  <c r="AK55" i="8"/>
  <c r="AM54" i="8"/>
  <c r="AM56" i="8" s="1"/>
  <c r="AK51" i="8"/>
  <c r="AN50" i="8"/>
  <c r="T51" i="8"/>
  <c r="J51" i="8"/>
  <c r="AN29" i="8"/>
  <c r="AL51" i="8"/>
  <c r="O16" i="8"/>
  <c r="N29" i="8"/>
  <c r="O54" i="8"/>
  <c r="N56" i="8"/>
  <c r="O56" i="8" s="1"/>
  <c r="R56" i="8"/>
  <c r="M29" i="8"/>
  <c r="Q56" i="8"/>
  <c r="L56" i="8"/>
  <c r="S56" i="8"/>
  <c r="T56" i="8" s="1"/>
  <c r="T54" i="8"/>
  <c r="L29" i="8"/>
  <c r="L51" i="8" s="1"/>
  <c r="O25" i="8"/>
  <c r="M56" i="8"/>
  <c r="I56" i="1"/>
  <c r="H56" i="1"/>
  <c r="G56" i="1"/>
  <c r="C4" i="7"/>
  <c r="C4" i="6"/>
  <c r="C4" i="5"/>
  <c r="C4" i="4"/>
  <c r="C4" i="3"/>
  <c r="C4" i="2"/>
  <c r="AL56" i="8" l="1"/>
  <c r="AL58" i="8" s="1"/>
  <c r="AL63" i="8" s="1"/>
  <c r="R63" i="8"/>
  <c r="AN51" i="8"/>
  <c r="AK56" i="8"/>
  <c r="M58" i="8"/>
  <c r="M63" i="8" s="1"/>
  <c r="M51" i="8"/>
  <c r="AN54" i="8"/>
  <c r="N58" i="8"/>
  <c r="N63" i="8" s="1"/>
  <c r="N51" i="8"/>
  <c r="O29" i="8"/>
  <c r="AG51" i="6"/>
  <c r="AF51" i="6"/>
  <c r="AG43" i="6"/>
  <c r="AH43" i="6"/>
  <c r="AF43" i="6"/>
  <c r="AG42" i="6"/>
  <c r="AH42" i="6"/>
  <c r="AF42" i="6"/>
  <c r="AD51" i="6"/>
  <c r="AB53" i="6"/>
  <c r="AG31" i="6"/>
  <c r="AF31" i="6"/>
  <c r="AG30" i="6"/>
  <c r="AF30" i="6"/>
  <c r="AD31" i="6"/>
  <c r="AB33" i="6"/>
  <c r="AA33" i="6"/>
  <c r="Y31" i="6"/>
  <c r="AH31" i="6"/>
  <c r="AI31" i="6" s="1"/>
  <c r="T31" i="6"/>
  <c r="J31" i="6"/>
  <c r="AC64" i="6"/>
  <c r="AD64" i="6" s="1"/>
  <c r="AB64" i="6"/>
  <c r="AA64" i="6"/>
  <c r="AA66" i="6" s="1"/>
  <c r="AD63" i="6"/>
  <c r="AD62" i="6"/>
  <c r="AC59" i="6"/>
  <c r="AD59" i="6" s="1"/>
  <c r="AB59" i="6"/>
  <c r="AA59" i="6"/>
  <c r="AD58" i="6"/>
  <c r="AD57" i="6"/>
  <c r="AA53" i="6"/>
  <c r="AD52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C33" i="6"/>
  <c r="AD32" i="6"/>
  <c r="AD30" i="6"/>
  <c r="AD29" i="6"/>
  <c r="AD28" i="6"/>
  <c r="AD27" i="6"/>
  <c r="AD26" i="6"/>
  <c r="AD24" i="6"/>
  <c r="AD23" i="6"/>
  <c r="AD20" i="6"/>
  <c r="AD19" i="6"/>
  <c r="AD17" i="6"/>
  <c r="AD16" i="6"/>
  <c r="AH50" i="5"/>
  <c r="AG50" i="5"/>
  <c r="AF50" i="5"/>
  <c r="AD50" i="5"/>
  <c r="AB52" i="5"/>
  <c r="AC63" i="5"/>
  <c r="AD63" i="5" s="1"/>
  <c r="AB63" i="5"/>
  <c r="AA63" i="5"/>
  <c r="AA65" i="5" s="1"/>
  <c r="AD62" i="5"/>
  <c r="AD61" i="5"/>
  <c r="AC58" i="5"/>
  <c r="AD58" i="5" s="1"/>
  <c r="AB58" i="5"/>
  <c r="AA58" i="5"/>
  <c r="AD57" i="5"/>
  <c r="AD56" i="5"/>
  <c r="AA52" i="5"/>
  <c r="AD51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C32" i="5"/>
  <c r="AB32" i="5"/>
  <c r="AA32" i="5"/>
  <c r="AD31" i="5"/>
  <c r="AD30" i="5"/>
  <c r="AD29" i="5"/>
  <c r="AD28" i="5"/>
  <c r="AD27" i="5"/>
  <c r="AD26" i="5"/>
  <c r="AD24" i="5"/>
  <c r="AD23" i="5"/>
  <c r="AD22" i="5"/>
  <c r="AD19" i="5"/>
  <c r="AD17" i="5"/>
  <c r="AD16" i="5"/>
  <c r="AN56" i="8" l="1"/>
  <c r="O51" i="8"/>
  <c r="O63" i="8"/>
  <c r="AC53" i="6"/>
  <c r="AA54" i="6"/>
  <c r="AB61" i="6"/>
  <c r="AB66" i="6" s="1"/>
  <c r="AB54" i="6"/>
  <c r="AD33" i="6"/>
  <c r="AC52" i="5"/>
  <c r="AD52" i="5" s="1"/>
  <c r="AA53" i="5"/>
  <c r="AB60" i="5"/>
  <c r="AB65" i="5" s="1"/>
  <c r="AB53" i="5"/>
  <c r="AD32" i="5"/>
  <c r="AD53" i="6" l="1"/>
  <c r="AC61" i="6"/>
  <c r="AC66" i="6" s="1"/>
  <c r="AD66" i="6" s="1"/>
  <c r="AC54" i="6"/>
  <c r="AD54" i="6" s="1"/>
  <c r="AC53" i="5"/>
  <c r="AD53" i="5" s="1"/>
  <c r="AC60" i="5"/>
  <c r="AC65" i="5" s="1"/>
  <c r="AD65" i="5" s="1"/>
  <c r="V52" i="3" l="1"/>
  <c r="R52" i="3"/>
  <c r="S52" i="3"/>
  <c r="Q52" i="3"/>
  <c r="Q32" i="3"/>
  <c r="G32" i="3"/>
  <c r="E9" i="7"/>
  <c r="G9" i="7" s="1"/>
  <c r="E9" i="6"/>
  <c r="G9" i="6" s="1"/>
  <c r="E9" i="5"/>
  <c r="G9" i="5" s="1"/>
  <c r="E9" i="4"/>
  <c r="E9" i="3"/>
  <c r="G9" i="3" s="1"/>
  <c r="W32" i="2"/>
  <c r="S32" i="2"/>
  <c r="Q32" i="2"/>
  <c r="H32" i="2"/>
  <c r="R52" i="2"/>
  <c r="S52" i="2"/>
  <c r="W52" i="2"/>
  <c r="R32" i="2"/>
  <c r="E9" i="2"/>
  <c r="G9" i="2" s="1"/>
  <c r="L65" i="7"/>
  <c r="AC63" i="7"/>
  <c r="AC65" i="7" s="1"/>
  <c r="AD65" i="7" s="1"/>
  <c r="AA63" i="7"/>
  <c r="AA65" i="7" s="1"/>
  <c r="X63" i="7"/>
  <c r="Y63" i="7" s="1"/>
  <c r="W63" i="7"/>
  <c r="V63" i="7"/>
  <c r="V65" i="7" s="1"/>
  <c r="S63" i="7"/>
  <c r="S65" i="7" s="1"/>
  <c r="T65" i="7" s="1"/>
  <c r="R63" i="7"/>
  <c r="Q63" i="7"/>
  <c r="Q65" i="7" s="1"/>
  <c r="N63" i="7"/>
  <c r="O63" i="7" s="1"/>
  <c r="M63" i="7"/>
  <c r="L63" i="7"/>
  <c r="I63" i="7"/>
  <c r="I65" i="7" s="1"/>
  <c r="J65" i="7" s="1"/>
  <c r="H63" i="7"/>
  <c r="G63" i="7"/>
  <c r="G65" i="7" s="1"/>
  <c r="AD62" i="7"/>
  <c r="Y62" i="7"/>
  <c r="T62" i="7"/>
  <c r="O62" i="7"/>
  <c r="J62" i="7"/>
  <c r="AD61" i="7"/>
  <c r="AB61" i="7"/>
  <c r="AB63" i="7" s="1"/>
  <c r="Y61" i="7"/>
  <c r="T61" i="7"/>
  <c r="O61" i="7"/>
  <c r="J61" i="7"/>
  <c r="AD60" i="7"/>
  <c r="Z60" i="7"/>
  <c r="P60" i="7"/>
  <c r="J60" i="7"/>
  <c r="X58" i="7"/>
  <c r="Y58" i="7" s="1"/>
  <c r="W58" i="7"/>
  <c r="V58" i="7"/>
  <c r="I58" i="7"/>
  <c r="H58" i="7"/>
  <c r="G58" i="7"/>
  <c r="Y57" i="7"/>
  <c r="J57" i="7"/>
  <c r="A57" i="7"/>
  <c r="Y56" i="7"/>
  <c r="J56" i="7"/>
  <c r="A56" i="7"/>
  <c r="X52" i="7"/>
  <c r="Y52" i="7" s="1"/>
  <c r="W52" i="7"/>
  <c r="V52" i="7"/>
  <c r="S52" i="7"/>
  <c r="R52" i="7"/>
  <c r="Q52" i="7"/>
  <c r="J52" i="7"/>
  <c r="AC51" i="7"/>
  <c r="AD51" i="7" s="1"/>
  <c r="AB51" i="7"/>
  <c r="AA51" i="7"/>
  <c r="Y51" i="7"/>
  <c r="T51" i="7"/>
  <c r="J51" i="7"/>
  <c r="AC50" i="7"/>
  <c r="AD50" i="7" s="1"/>
  <c r="AB50" i="7"/>
  <c r="AA50" i="7"/>
  <c r="Y50" i="7"/>
  <c r="T50" i="7"/>
  <c r="J50" i="7"/>
  <c r="AC49" i="7"/>
  <c r="AB49" i="7"/>
  <c r="AA49" i="7"/>
  <c r="Y49" i="7"/>
  <c r="T49" i="7"/>
  <c r="J49" i="7"/>
  <c r="AC48" i="7"/>
  <c r="AD48" i="7" s="1"/>
  <c r="AB48" i="7"/>
  <c r="AA48" i="7"/>
  <c r="Y48" i="7"/>
  <c r="T48" i="7"/>
  <c r="J48" i="7"/>
  <c r="AC47" i="7"/>
  <c r="AB47" i="7"/>
  <c r="AA47" i="7"/>
  <c r="Y47" i="7"/>
  <c r="T47" i="7"/>
  <c r="J47" i="7"/>
  <c r="AC46" i="7"/>
  <c r="AB46" i="7"/>
  <c r="AA46" i="7"/>
  <c r="Y46" i="7"/>
  <c r="T46" i="7"/>
  <c r="J46" i="7"/>
  <c r="AC45" i="7"/>
  <c r="AB45" i="7"/>
  <c r="AA45" i="7"/>
  <c r="Y45" i="7"/>
  <c r="T45" i="7"/>
  <c r="J45" i="7"/>
  <c r="AC44" i="7"/>
  <c r="AD44" i="7" s="1"/>
  <c r="AB44" i="7"/>
  <c r="AA44" i="7"/>
  <c r="Y44" i="7"/>
  <c r="T44" i="7"/>
  <c r="J44" i="7"/>
  <c r="AC43" i="7"/>
  <c r="AD43" i="7" s="1"/>
  <c r="AB43" i="7"/>
  <c r="AA43" i="7"/>
  <c r="Y43" i="7"/>
  <c r="T43" i="7"/>
  <c r="J43" i="7"/>
  <c r="AC42" i="7"/>
  <c r="AB42" i="7"/>
  <c r="AA42" i="7"/>
  <c r="Y42" i="7"/>
  <c r="T42" i="7"/>
  <c r="J42" i="7"/>
  <c r="AC41" i="7"/>
  <c r="AD41" i="7" s="1"/>
  <c r="AB41" i="7"/>
  <c r="AA41" i="7"/>
  <c r="Y41" i="7"/>
  <c r="T41" i="7"/>
  <c r="J41" i="7"/>
  <c r="AC40" i="7"/>
  <c r="AB40" i="7"/>
  <c r="AA40" i="7"/>
  <c r="Y40" i="7"/>
  <c r="T40" i="7"/>
  <c r="J40" i="7"/>
  <c r="AC39" i="7"/>
  <c r="AD39" i="7" s="1"/>
  <c r="AB39" i="7"/>
  <c r="AA39" i="7"/>
  <c r="Y39" i="7"/>
  <c r="T39" i="7"/>
  <c r="J39" i="7"/>
  <c r="AC38" i="7"/>
  <c r="AB38" i="7"/>
  <c r="AA38" i="7"/>
  <c r="Y38" i="7"/>
  <c r="T38" i="7"/>
  <c r="J38" i="7"/>
  <c r="AC37" i="7"/>
  <c r="AB37" i="7"/>
  <c r="AA37" i="7"/>
  <c r="Y37" i="7"/>
  <c r="T37" i="7"/>
  <c r="J37" i="7"/>
  <c r="AC36" i="7"/>
  <c r="AB36" i="7"/>
  <c r="AA36" i="7"/>
  <c r="Y36" i="7"/>
  <c r="T36" i="7"/>
  <c r="J36" i="7"/>
  <c r="X32" i="7"/>
  <c r="X53" i="7" s="1"/>
  <c r="Y53" i="7" s="1"/>
  <c r="W32" i="7"/>
  <c r="V32" i="7"/>
  <c r="S32" i="7"/>
  <c r="R32" i="7"/>
  <c r="Q32" i="7"/>
  <c r="I32" i="7"/>
  <c r="I53" i="7" s="1"/>
  <c r="H32" i="7"/>
  <c r="G32" i="7"/>
  <c r="AC31" i="7"/>
  <c r="AD31" i="7" s="1"/>
  <c r="AB31" i="7"/>
  <c r="AA31" i="7"/>
  <c r="Y31" i="7"/>
  <c r="T31" i="7"/>
  <c r="J31" i="7"/>
  <c r="A31" i="7"/>
  <c r="AC30" i="7"/>
  <c r="AB30" i="7"/>
  <c r="AA30" i="7"/>
  <c r="Y30" i="7"/>
  <c r="T30" i="7"/>
  <c r="J30" i="7"/>
  <c r="A30" i="7"/>
  <c r="AC29" i="7"/>
  <c r="AD29" i="7" s="1"/>
  <c r="AB29" i="7"/>
  <c r="AA29" i="7"/>
  <c r="Y29" i="7"/>
  <c r="T29" i="7"/>
  <c r="J29" i="7"/>
  <c r="A29" i="7"/>
  <c r="AC28" i="7"/>
  <c r="AD28" i="7" s="1"/>
  <c r="AB28" i="7"/>
  <c r="AA28" i="7"/>
  <c r="Y28" i="7"/>
  <c r="T28" i="7"/>
  <c r="J28" i="7"/>
  <c r="A28" i="7"/>
  <c r="AC27" i="7"/>
  <c r="AB27" i="7"/>
  <c r="AA27" i="7"/>
  <c r="Y27" i="7"/>
  <c r="T27" i="7"/>
  <c r="J27" i="7"/>
  <c r="A27" i="7"/>
  <c r="AC26" i="7"/>
  <c r="AD26" i="7" s="1"/>
  <c r="AB26" i="7"/>
  <c r="AA26" i="7"/>
  <c r="Y26" i="7"/>
  <c r="T26" i="7"/>
  <c r="J26" i="7"/>
  <c r="A26" i="7"/>
  <c r="A25" i="7"/>
  <c r="AC24" i="7"/>
  <c r="AB24" i="7"/>
  <c r="AA24" i="7"/>
  <c r="Y24" i="7"/>
  <c r="T24" i="7"/>
  <c r="J24" i="7"/>
  <c r="A24" i="7"/>
  <c r="AC23" i="7"/>
  <c r="AD23" i="7" s="1"/>
  <c r="AB23" i="7"/>
  <c r="AA23" i="7"/>
  <c r="Y23" i="7"/>
  <c r="T23" i="7"/>
  <c r="J23" i="7"/>
  <c r="A23" i="7"/>
  <c r="AC22" i="7"/>
  <c r="AB22" i="7"/>
  <c r="AA22" i="7"/>
  <c r="Y22" i="7"/>
  <c r="T22" i="7"/>
  <c r="J22" i="7"/>
  <c r="A22" i="7"/>
  <c r="AC20" i="7"/>
  <c r="AD20" i="7" s="1"/>
  <c r="AB20" i="7"/>
  <c r="AA20" i="7"/>
  <c r="Y20" i="7"/>
  <c r="T20" i="7"/>
  <c r="J20" i="7"/>
  <c r="A20" i="7"/>
  <c r="AC19" i="7"/>
  <c r="AB19" i="7"/>
  <c r="AA19" i="7"/>
  <c r="Y19" i="7"/>
  <c r="T19" i="7"/>
  <c r="J19" i="7"/>
  <c r="A19" i="7"/>
  <c r="A18" i="7"/>
  <c r="AC17" i="7"/>
  <c r="AB17" i="7"/>
  <c r="AA17" i="7"/>
  <c r="Y17" i="7"/>
  <c r="T17" i="7"/>
  <c r="J17" i="7"/>
  <c r="A17" i="7"/>
  <c r="AC16" i="7"/>
  <c r="AB16" i="7"/>
  <c r="AA16" i="7"/>
  <c r="Y16" i="7"/>
  <c r="T16" i="7"/>
  <c r="J16" i="7"/>
  <c r="A16" i="7"/>
  <c r="A15" i="7"/>
  <c r="AH64" i="6"/>
  <c r="AH66" i="6" s="1"/>
  <c r="AI66" i="6" s="1"/>
  <c r="AF64" i="6"/>
  <c r="AF66" i="6" s="1"/>
  <c r="X64" i="6"/>
  <c r="Y64" i="6" s="1"/>
  <c r="W64" i="6"/>
  <c r="V64" i="6"/>
  <c r="V66" i="6" s="1"/>
  <c r="S64" i="6"/>
  <c r="S66" i="6" s="1"/>
  <c r="T66" i="6" s="1"/>
  <c r="R64" i="6"/>
  <c r="Q64" i="6"/>
  <c r="Q66" i="6" s="1"/>
  <c r="O64" i="6"/>
  <c r="N64" i="6"/>
  <c r="M64" i="6"/>
  <c r="L64" i="6"/>
  <c r="L66" i="6" s="1"/>
  <c r="J64" i="6"/>
  <c r="I64" i="6"/>
  <c r="I66" i="6" s="1"/>
  <c r="J66" i="6" s="1"/>
  <c r="H64" i="6"/>
  <c r="G64" i="6"/>
  <c r="G66" i="6" s="1"/>
  <c r="AI63" i="6"/>
  <c r="Y63" i="6"/>
  <c r="T63" i="6"/>
  <c r="O63" i="6"/>
  <c r="J63" i="6"/>
  <c r="AI62" i="6"/>
  <c r="AG64" i="6"/>
  <c r="Y62" i="6"/>
  <c r="T62" i="6"/>
  <c r="O62" i="6"/>
  <c r="J62" i="6"/>
  <c r="AI61" i="6"/>
  <c r="Z61" i="6"/>
  <c r="P61" i="6"/>
  <c r="J61" i="6"/>
  <c r="X59" i="6"/>
  <c r="Y59" i="6" s="1"/>
  <c r="W59" i="6"/>
  <c r="V59" i="6"/>
  <c r="I59" i="6"/>
  <c r="H59" i="6"/>
  <c r="G59" i="6"/>
  <c r="Y58" i="6"/>
  <c r="J58" i="6"/>
  <c r="A58" i="6"/>
  <c r="Y57" i="6"/>
  <c r="J57" i="6"/>
  <c r="A57" i="6"/>
  <c r="X53" i="6"/>
  <c r="Y53" i="6" s="1"/>
  <c r="W53" i="6"/>
  <c r="V53" i="6"/>
  <c r="S53" i="6"/>
  <c r="R53" i="6"/>
  <c r="Q53" i="6"/>
  <c r="AH52" i="6"/>
  <c r="AI52" i="6" s="1"/>
  <c r="AG52" i="6"/>
  <c r="AF52" i="6"/>
  <c r="Y52" i="6"/>
  <c r="T52" i="6"/>
  <c r="J52" i="6"/>
  <c r="AI51" i="6"/>
  <c r="Y51" i="6"/>
  <c r="T51" i="6"/>
  <c r="J51" i="6"/>
  <c r="AH50" i="6"/>
  <c r="AG50" i="6"/>
  <c r="AF50" i="6"/>
  <c r="Y50" i="6"/>
  <c r="T50" i="6"/>
  <c r="J50" i="6"/>
  <c r="AH49" i="6"/>
  <c r="AI49" i="6" s="1"/>
  <c r="AG49" i="6"/>
  <c r="AF49" i="6"/>
  <c r="Y49" i="6"/>
  <c r="T49" i="6"/>
  <c r="J49" i="6"/>
  <c r="AH48" i="6"/>
  <c r="AI48" i="6" s="1"/>
  <c r="AG48" i="6"/>
  <c r="AF48" i="6"/>
  <c r="Y48" i="6"/>
  <c r="T48" i="6"/>
  <c r="J48" i="6"/>
  <c r="Y47" i="6"/>
  <c r="T47" i="6"/>
  <c r="J47" i="6"/>
  <c r="AH46" i="6"/>
  <c r="AG46" i="6"/>
  <c r="AF46" i="6"/>
  <c r="Y46" i="6"/>
  <c r="T46" i="6"/>
  <c r="J46" i="6"/>
  <c r="AH45" i="6"/>
  <c r="AI45" i="6" s="1"/>
  <c r="AG45" i="6"/>
  <c r="AF45" i="6"/>
  <c r="Y45" i="6"/>
  <c r="T45" i="6"/>
  <c r="J45" i="6"/>
  <c r="AH44" i="6"/>
  <c r="AI44" i="6" s="1"/>
  <c r="AG44" i="6"/>
  <c r="AF44" i="6"/>
  <c r="Y44" i="6"/>
  <c r="T44" i="6"/>
  <c r="J44" i="6"/>
  <c r="Y43" i="6"/>
  <c r="T43" i="6"/>
  <c r="J43" i="6"/>
  <c r="AI42" i="6"/>
  <c r="Y42" i="6"/>
  <c r="T42" i="6"/>
  <c r="J42" i="6"/>
  <c r="AH41" i="6"/>
  <c r="AG41" i="6"/>
  <c r="AF41" i="6"/>
  <c r="Y41" i="6"/>
  <c r="T41" i="6"/>
  <c r="J41" i="6"/>
  <c r="AH40" i="6"/>
  <c r="AI40" i="6" s="1"/>
  <c r="AG40" i="6"/>
  <c r="AF40" i="6"/>
  <c r="Y40" i="6"/>
  <c r="T40" i="6"/>
  <c r="J40" i="6"/>
  <c r="AH39" i="6"/>
  <c r="AG39" i="6"/>
  <c r="AF39" i="6"/>
  <c r="Y39" i="6"/>
  <c r="T39" i="6"/>
  <c r="J39" i="6"/>
  <c r="AH38" i="6"/>
  <c r="AG38" i="6"/>
  <c r="AF38" i="6"/>
  <c r="Y38" i="6"/>
  <c r="T38" i="6"/>
  <c r="J38" i="6"/>
  <c r="AH37" i="6"/>
  <c r="AG37" i="6"/>
  <c r="AF37" i="6"/>
  <c r="Y37" i="6"/>
  <c r="T37" i="6"/>
  <c r="J37" i="6"/>
  <c r="X33" i="6"/>
  <c r="W33" i="6"/>
  <c r="V33" i="6"/>
  <c r="S33" i="6"/>
  <c r="R33" i="6"/>
  <c r="Q33" i="6"/>
  <c r="I33" i="6"/>
  <c r="I54" i="6" s="1"/>
  <c r="H33" i="6"/>
  <c r="G33" i="6"/>
  <c r="G54" i="6" s="1"/>
  <c r="AH32" i="6"/>
  <c r="AI32" i="6" s="1"/>
  <c r="AG32" i="6"/>
  <c r="AF32" i="6"/>
  <c r="Y32" i="6"/>
  <c r="T32" i="6"/>
  <c r="J32" i="6"/>
  <c r="A32" i="6"/>
  <c r="AH30" i="6"/>
  <c r="AI30" i="6" s="1"/>
  <c r="Y30" i="6"/>
  <c r="T30" i="6"/>
  <c r="J30" i="6"/>
  <c r="A30" i="6"/>
  <c r="AH29" i="6"/>
  <c r="AG29" i="6"/>
  <c r="AF29" i="6"/>
  <c r="Y29" i="6"/>
  <c r="T29" i="6"/>
  <c r="J29" i="6"/>
  <c r="A29" i="6"/>
  <c r="AH28" i="6"/>
  <c r="AI28" i="6" s="1"/>
  <c r="AG28" i="6"/>
  <c r="AF28" i="6"/>
  <c r="Y28" i="6"/>
  <c r="T28" i="6"/>
  <c r="J28" i="6"/>
  <c r="A28" i="6"/>
  <c r="AH27" i="6"/>
  <c r="AG27" i="6"/>
  <c r="AF27" i="6"/>
  <c r="Y27" i="6"/>
  <c r="T27" i="6"/>
  <c r="J27" i="6"/>
  <c r="A27" i="6"/>
  <c r="AH26" i="6"/>
  <c r="AI26" i="6" s="1"/>
  <c r="AG26" i="6"/>
  <c r="AF26" i="6"/>
  <c r="Y26" i="6"/>
  <c r="T26" i="6"/>
  <c r="J26" i="6"/>
  <c r="A26" i="6"/>
  <c r="A25" i="6"/>
  <c r="AH24" i="6"/>
  <c r="AG24" i="6"/>
  <c r="AF24" i="6"/>
  <c r="Y24" i="6"/>
  <c r="T24" i="6"/>
  <c r="J24" i="6"/>
  <c r="A24" i="6"/>
  <c r="AH23" i="6"/>
  <c r="AI23" i="6" s="1"/>
  <c r="AG23" i="6"/>
  <c r="AF23" i="6"/>
  <c r="Y23" i="6"/>
  <c r="T23" i="6"/>
  <c r="J23" i="6"/>
  <c r="A23" i="6"/>
  <c r="AH22" i="6"/>
  <c r="AG22" i="6"/>
  <c r="AF22" i="6"/>
  <c r="Y22" i="6"/>
  <c r="T22" i="6"/>
  <c r="J22" i="6"/>
  <c r="A22" i="6"/>
  <c r="Y20" i="6"/>
  <c r="T20" i="6"/>
  <c r="J20" i="6"/>
  <c r="A20" i="6"/>
  <c r="AH19" i="6"/>
  <c r="AG19" i="6"/>
  <c r="AF19" i="6"/>
  <c r="Y19" i="6"/>
  <c r="T19" i="6"/>
  <c r="J19" i="6"/>
  <c r="A19" i="6"/>
  <c r="A18" i="6"/>
  <c r="AH17" i="6"/>
  <c r="AG17" i="6"/>
  <c r="AF17" i="6"/>
  <c r="Y17" i="6"/>
  <c r="T17" i="6"/>
  <c r="J17" i="6"/>
  <c r="A17" i="6"/>
  <c r="AH16" i="6"/>
  <c r="AG16" i="6"/>
  <c r="AF16" i="6"/>
  <c r="Y16" i="6"/>
  <c r="T16" i="6"/>
  <c r="J16" i="6"/>
  <c r="A16" i="6"/>
  <c r="A15" i="6"/>
  <c r="AH63" i="5"/>
  <c r="AH65" i="5" s="1"/>
  <c r="AI65" i="5" s="1"/>
  <c r="AF63" i="5"/>
  <c r="AF65" i="5" s="1"/>
  <c r="X63" i="5"/>
  <c r="Y63" i="5" s="1"/>
  <c r="W63" i="5"/>
  <c r="V63" i="5"/>
  <c r="V65" i="5" s="1"/>
  <c r="S63" i="5"/>
  <c r="S65" i="5" s="1"/>
  <c r="T65" i="5" s="1"/>
  <c r="R63" i="5"/>
  <c r="Q63" i="5"/>
  <c r="Q65" i="5" s="1"/>
  <c r="O63" i="5"/>
  <c r="N63" i="5"/>
  <c r="M63" i="5"/>
  <c r="L63" i="5"/>
  <c r="L65" i="5" s="1"/>
  <c r="I63" i="5"/>
  <c r="I65" i="5" s="1"/>
  <c r="J65" i="5" s="1"/>
  <c r="H63" i="5"/>
  <c r="G63" i="5"/>
  <c r="G65" i="5" s="1"/>
  <c r="AI62" i="5"/>
  <c r="Y62" i="5"/>
  <c r="T62" i="5"/>
  <c r="O62" i="5"/>
  <c r="J62" i="5"/>
  <c r="AI61" i="5"/>
  <c r="AG63" i="5"/>
  <c r="Y61" i="5"/>
  <c r="T61" i="5"/>
  <c r="O61" i="5"/>
  <c r="J61" i="5"/>
  <c r="AI60" i="5"/>
  <c r="Z60" i="5"/>
  <c r="P60" i="5"/>
  <c r="J60" i="5"/>
  <c r="X58" i="5"/>
  <c r="Y58" i="5" s="1"/>
  <c r="W58" i="5"/>
  <c r="V58" i="5"/>
  <c r="I58" i="5"/>
  <c r="H58" i="5"/>
  <c r="G58" i="5"/>
  <c r="Y57" i="5"/>
  <c r="J57" i="5"/>
  <c r="A57" i="5"/>
  <c r="Y56" i="5"/>
  <c r="J56" i="5"/>
  <c r="A56" i="5"/>
  <c r="X52" i="5"/>
  <c r="Y52" i="5" s="1"/>
  <c r="W52" i="5"/>
  <c r="V52" i="5"/>
  <c r="S52" i="5"/>
  <c r="R52" i="5"/>
  <c r="Q52" i="5"/>
  <c r="AH51" i="5"/>
  <c r="AI51" i="5" s="1"/>
  <c r="AG51" i="5"/>
  <c r="AF51" i="5"/>
  <c r="Y51" i="5"/>
  <c r="T51" i="5"/>
  <c r="J51" i="5"/>
  <c r="AI50" i="5"/>
  <c r="Y50" i="5"/>
  <c r="T50" i="5"/>
  <c r="J50" i="5"/>
  <c r="AH49" i="5"/>
  <c r="AG49" i="5"/>
  <c r="AF49" i="5"/>
  <c r="Y49" i="5"/>
  <c r="T49" i="5"/>
  <c r="J49" i="5"/>
  <c r="AH48" i="5"/>
  <c r="AI48" i="5" s="1"/>
  <c r="AG48" i="5"/>
  <c r="AF48" i="5"/>
  <c r="Y48" i="5"/>
  <c r="T48" i="5"/>
  <c r="J48" i="5"/>
  <c r="AH47" i="5"/>
  <c r="AG47" i="5"/>
  <c r="AF47" i="5"/>
  <c r="Y47" i="5"/>
  <c r="T47" i="5"/>
  <c r="J47" i="5"/>
  <c r="AH46" i="5"/>
  <c r="AG46" i="5"/>
  <c r="AF46" i="5"/>
  <c r="Y46" i="5"/>
  <c r="T46" i="5"/>
  <c r="J46" i="5"/>
  <c r="AH45" i="5"/>
  <c r="AG45" i="5"/>
  <c r="AF45" i="5"/>
  <c r="Y45" i="5"/>
  <c r="T45" i="5"/>
  <c r="J45" i="5"/>
  <c r="AH44" i="5"/>
  <c r="AI44" i="5" s="1"/>
  <c r="AG44" i="5"/>
  <c r="AF44" i="5"/>
  <c r="Y44" i="5"/>
  <c r="T44" i="5"/>
  <c r="J44" i="5"/>
  <c r="AH43" i="5"/>
  <c r="AI43" i="5" s="1"/>
  <c r="AG43" i="5"/>
  <c r="AF43" i="5"/>
  <c r="Y43" i="5"/>
  <c r="T43" i="5"/>
  <c r="J43" i="5"/>
  <c r="AH42" i="5"/>
  <c r="AG42" i="5"/>
  <c r="AF42" i="5"/>
  <c r="Y42" i="5"/>
  <c r="T42" i="5"/>
  <c r="J42" i="5"/>
  <c r="AH41" i="5"/>
  <c r="AG41" i="5"/>
  <c r="AF41" i="5"/>
  <c r="Y41" i="5"/>
  <c r="T41" i="5"/>
  <c r="J41" i="5"/>
  <c r="AH40" i="5"/>
  <c r="AG40" i="5"/>
  <c r="AF40" i="5"/>
  <c r="Y40" i="5"/>
  <c r="T40" i="5"/>
  <c r="J40" i="5"/>
  <c r="AH39" i="5"/>
  <c r="AI39" i="5" s="1"/>
  <c r="AG39" i="5"/>
  <c r="AF39" i="5"/>
  <c r="Y39" i="5"/>
  <c r="T39" i="5"/>
  <c r="J39" i="5"/>
  <c r="AH38" i="5"/>
  <c r="AG38" i="5"/>
  <c r="AF38" i="5"/>
  <c r="Y38" i="5"/>
  <c r="T38" i="5"/>
  <c r="J38" i="5"/>
  <c r="AH37" i="5"/>
  <c r="AG37" i="5"/>
  <c r="AF37" i="5"/>
  <c r="Y37" i="5"/>
  <c r="T37" i="5"/>
  <c r="J37" i="5"/>
  <c r="AH36" i="5"/>
  <c r="AG36" i="5"/>
  <c r="AF36" i="5"/>
  <c r="Y36" i="5"/>
  <c r="T36" i="5"/>
  <c r="J36" i="5"/>
  <c r="X32" i="5"/>
  <c r="X53" i="5" s="1"/>
  <c r="Y53" i="5" s="1"/>
  <c r="W32" i="5"/>
  <c r="V32" i="5"/>
  <c r="S32" i="5"/>
  <c r="R32" i="5"/>
  <c r="Q32" i="5"/>
  <c r="I32" i="5"/>
  <c r="H32" i="5"/>
  <c r="G32" i="5"/>
  <c r="AH31" i="5"/>
  <c r="AI31" i="5" s="1"/>
  <c r="AG31" i="5"/>
  <c r="AF31" i="5"/>
  <c r="Y31" i="5"/>
  <c r="T31" i="5"/>
  <c r="J31" i="5"/>
  <c r="A31" i="5"/>
  <c r="AH30" i="5"/>
  <c r="AI30" i="5" s="1"/>
  <c r="AG30" i="5"/>
  <c r="AF30" i="5"/>
  <c r="Y30" i="5"/>
  <c r="T30" i="5"/>
  <c r="J30" i="5"/>
  <c r="A30" i="5"/>
  <c r="AH29" i="5"/>
  <c r="AG29" i="5"/>
  <c r="AF29" i="5"/>
  <c r="Y29" i="5"/>
  <c r="T29" i="5"/>
  <c r="J29" i="5"/>
  <c r="A29" i="5"/>
  <c r="AH28" i="5"/>
  <c r="AI28" i="5" s="1"/>
  <c r="AG28" i="5"/>
  <c r="AF28" i="5"/>
  <c r="Y28" i="5"/>
  <c r="T28" i="5"/>
  <c r="J28" i="5"/>
  <c r="A28" i="5"/>
  <c r="AH27" i="5"/>
  <c r="AG27" i="5"/>
  <c r="AF27" i="5"/>
  <c r="Y27" i="5"/>
  <c r="T27" i="5"/>
  <c r="J27" i="5"/>
  <c r="A27" i="5"/>
  <c r="AH26" i="5"/>
  <c r="AI26" i="5" s="1"/>
  <c r="AG26" i="5"/>
  <c r="AF26" i="5"/>
  <c r="Y26" i="5"/>
  <c r="T26" i="5"/>
  <c r="J26" i="5"/>
  <c r="A26" i="5"/>
  <c r="A25" i="5"/>
  <c r="AH24" i="5"/>
  <c r="AG24" i="5"/>
  <c r="AF24" i="5"/>
  <c r="Y24" i="5"/>
  <c r="T24" i="5"/>
  <c r="J24" i="5"/>
  <c r="A24" i="5"/>
  <c r="AH23" i="5"/>
  <c r="AI23" i="5" s="1"/>
  <c r="AG23" i="5"/>
  <c r="AF23" i="5"/>
  <c r="Y23" i="5"/>
  <c r="T23" i="5"/>
  <c r="J23" i="5"/>
  <c r="A23" i="5"/>
  <c r="AH22" i="5"/>
  <c r="AG22" i="5"/>
  <c r="AF22" i="5"/>
  <c r="Y22" i="5"/>
  <c r="T22" i="5"/>
  <c r="J22" i="5"/>
  <c r="A22" i="5"/>
  <c r="Y20" i="5"/>
  <c r="T20" i="5"/>
  <c r="J20" i="5"/>
  <c r="A20" i="5"/>
  <c r="AH19" i="5"/>
  <c r="AG19" i="5"/>
  <c r="AF19" i="5"/>
  <c r="Y19" i="5"/>
  <c r="T19" i="5"/>
  <c r="J19" i="5"/>
  <c r="A19" i="5"/>
  <c r="A18" i="5"/>
  <c r="AH17" i="5"/>
  <c r="AG17" i="5"/>
  <c r="AF17" i="5"/>
  <c r="Y17" i="5"/>
  <c r="T17" i="5"/>
  <c r="J17" i="5"/>
  <c r="A17" i="5"/>
  <c r="AH16" i="5"/>
  <c r="AG16" i="5"/>
  <c r="AF16" i="5"/>
  <c r="Y16" i="5"/>
  <c r="T16" i="5"/>
  <c r="J16" i="5"/>
  <c r="A16" i="5"/>
  <c r="A15" i="5"/>
  <c r="AD63" i="4"/>
  <c r="AC63" i="4"/>
  <c r="AC65" i="4" s="1"/>
  <c r="AD65" i="4" s="1"/>
  <c r="AA63" i="4"/>
  <c r="AA65" i="4" s="1"/>
  <c r="X63" i="4"/>
  <c r="Y63" i="4" s="1"/>
  <c r="W63" i="4"/>
  <c r="V63" i="4"/>
  <c r="V65" i="4" s="1"/>
  <c r="S63" i="4"/>
  <c r="S65" i="4" s="1"/>
  <c r="T65" i="4" s="1"/>
  <c r="R63" i="4"/>
  <c r="Q63" i="4"/>
  <c r="Q65" i="4" s="1"/>
  <c r="N63" i="4"/>
  <c r="O63" i="4" s="1"/>
  <c r="M63" i="4"/>
  <c r="L63" i="4"/>
  <c r="L65" i="4" s="1"/>
  <c r="I63" i="4"/>
  <c r="I65" i="4" s="1"/>
  <c r="J65" i="4" s="1"/>
  <c r="H63" i="4"/>
  <c r="G63" i="4"/>
  <c r="G65" i="4" s="1"/>
  <c r="AD62" i="4"/>
  <c r="Y62" i="4"/>
  <c r="T62" i="4"/>
  <c r="O62" i="4"/>
  <c r="J62" i="4"/>
  <c r="AD61" i="4"/>
  <c r="AB61" i="4"/>
  <c r="AB63" i="4" s="1"/>
  <c r="Y61" i="4"/>
  <c r="T61" i="4"/>
  <c r="O61" i="4"/>
  <c r="J61" i="4"/>
  <c r="AD60" i="4"/>
  <c r="Z60" i="4"/>
  <c r="P60" i="4"/>
  <c r="J60" i="4"/>
  <c r="X58" i="4"/>
  <c r="Y58" i="4" s="1"/>
  <c r="W58" i="4"/>
  <c r="V58" i="4"/>
  <c r="I58" i="4"/>
  <c r="G58" i="4"/>
  <c r="Y57" i="4"/>
  <c r="J57" i="4"/>
  <c r="A57" i="4"/>
  <c r="Y56" i="4"/>
  <c r="J56" i="4"/>
  <c r="A56" i="4"/>
  <c r="X52" i="4"/>
  <c r="Y52" i="4" s="1"/>
  <c r="W52" i="4"/>
  <c r="V52" i="4"/>
  <c r="Y51" i="4"/>
  <c r="J51" i="4"/>
  <c r="Y50" i="4"/>
  <c r="J50" i="4"/>
  <c r="Y49" i="4"/>
  <c r="J49" i="4"/>
  <c r="Y48" i="4"/>
  <c r="J48" i="4"/>
  <c r="Y47" i="4"/>
  <c r="J47" i="4"/>
  <c r="Y46" i="4"/>
  <c r="J46" i="4"/>
  <c r="Y45" i="4"/>
  <c r="J45" i="4"/>
  <c r="Y44" i="4"/>
  <c r="J44" i="4"/>
  <c r="Y43" i="4"/>
  <c r="J43" i="4"/>
  <c r="Y42" i="4"/>
  <c r="J42" i="4"/>
  <c r="Y41" i="4"/>
  <c r="J41" i="4"/>
  <c r="Y40" i="4"/>
  <c r="J40" i="4"/>
  <c r="Y39" i="4"/>
  <c r="J39" i="4"/>
  <c r="Y38" i="4"/>
  <c r="J38" i="4"/>
  <c r="Y37" i="4"/>
  <c r="J37" i="4"/>
  <c r="Y36" i="4"/>
  <c r="J36" i="4"/>
  <c r="X32" i="4"/>
  <c r="W32" i="4"/>
  <c r="V32" i="4"/>
  <c r="S32" i="4"/>
  <c r="R32" i="4"/>
  <c r="Q32" i="4"/>
  <c r="I32" i="4"/>
  <c r="H32" i="4"/>
  <c r="G32" i="4"/>
  <c r="AC31" i="4"/>
  <c r="AD31" i="4" s="1"/>
  <c r="AB31" i="4"/>
  <c r="AA31" i="4"/>
  <c r="Y31" i="4"/>
  <c r="T31" i="4"/>
  <c r="J31" i="4"/>
  <c r="A31" i="4"/>
  <c r="AC30" i="4"/>
  <c r="AB30" i="4"/>
  <c r="AA30" i="4"/>
  <c r="Y30" i="4"/>
  <c r="T30" i="4"/>
  <c r="J30" i="4"/>
  <c r="A30" i="4"/>
  <c r="AC29" i="4"/>
  <c r="AD29" i="4" s="1"/>
  <c r="AB29" i="4"/>
  <c r="AA29" i="4"/>
  <c r="Y29" i="4"/>
  <c r="T29" i="4"/>
  <c r="J29" i="4"/>
  <c r="A29" i="4"/>
  <c r="AC28" i="4"/>
  <c r="AD28" i="4" s="1"/>
  <c r="AB28" i="4"/>
  <c r="AA28" i="4"/>
  <c r="Y28" i="4"/>
  <c r="T28" i="4"/>
  <c r="J28" i="4"/>
  <c r="A28" i="4"/>
  <c r="AC27" i="4"/>
  <c r="AB27" i="4"/>
  <c r="AA27" i="4"/>
  <c r="Y27" i="4"/>
  <c r="T27" i="4"/>
  <c r="J27" i="4"/>
  <c r="A27" i="4"/>
  <c r="AC26" i="4"/>
  <c r="AD26" i="4" s="1"/>
  <c r="AB26" i="4"/>
  <c r="AA26" i="4"/>
  <c r="Y26" i="4"/>
  <c r="T26" i="4"/>
  <c r="J26" i="4"/>
  <c r="A26" i="4"/>
  <c r="A25" i="4"/>
  <c r="AC24" i="4"/>
  <c r="AB24" i="4"/>
  <c r="AA24" i="4"/>
  <c r="Y24" i="4"/>
  <c r="T24" i="4"/>
  <c r="J24" i="4"/>
  <c r="A24" i="4"/>
  <c r="AC23" i="4"/>
  <c r="AD23" i="4" s="1"/>
  <c r="AB23" i="4"/>
  <c r="AA23" i="4"/>
  <c r="Y23" i="4"/>
  <c r="T23" i="4"/>
  <c r="J23" i="4"/>
  <c r="A23" i="4"/>
  <c r="AC22" i="4"/>
  <c r="AB22" i="4"/>
  <c r="AA22" i="4"/>
  <c r="Y22" i="4"/>
  <c r="T22" i="4"/>
  <c r="J22" i="4"/>
  <c r="A22" i="4"/>
  <c r="Y20" i="4"/>
  <c r="T20" i="4"/>
  <c r="J20" i="4"/>
  <c r="A20" i="4"/>
  <c r="AC19" i="4"/>
  <c r="AB19" i="4"/>
  <c r="AA19" i="4"/>
  <c r="Y19" i="4"/>
  <c r="T19" i="4"/>
  <c r="J19" i="4"/>
  <c r="A19" i="4"/>
  <c r="A18" i="4"/>
  <c r="AC17" i="4"/>
  <c r="AB17" i="4"/>
  <c r="AA17" i="4"/>
  <c r="Y17" i="4"/>
  <c r="T17" i="4"/>
  <c r="J17" i="4"/>
  <c r="A17" i="4"/>
  <c r="AC16" i="4"/>
  <c r="AB16" i="4"/>
  <c r="AA16" i="4"/>
  <c r="Y16" i="4"/>
  <c r="T16" i="4"/>
  <c r="J16" i="4"/>
  <c r="A16" i="4"/>
  <c r="A15" i="4"/>
  <c r="G9" i="4"/>
  <c r="AC63" i="3"/>
  <c r="AC65" i="3" s="1"/>
  <c r="AD65" i="3" s="1"/>
  <c r="AA63" i="3"/>
  <c r="AA65" i="3" s="1"/>
  <c r="X63" i="3"/>
  <c r="Y63" i="3" s="1"/>
  <c r="W63" i="3"/>
  <c r="V63" i="3"/>
  <c r="V65" i="3" s="1"/>
  <c r="S63" i="3"/>
  <c r="S65" i="3" s="1"/>
  <c r="T65" i="3" s="1"/>
  <c r="R63" i="3"/>
  <c r="Q63" i="3"/>
  <c r="Q65" i="3" s="1"/>
  <c r="N63" i="3"/>
  <c r="O63" i="3" s="1"/>
  <c r="M63" i="3"/>
  <c r="L63" i="3"/>
  <c r="L65" i="3" s="1"/>
  <c r="I63" i="3"/>
  <c r="I65" i="3" s="1"/>
  <c r="J65" i="3" s="1"/>
  <c r="H63" i="3"/>
  <c r="G63" i="3"/>
  <c r="G65" i="3" s="1"/>
  <c r="AD62" i="3"/>
  <c r="Y62" i="3"/>
  <c r="T62" i="3"/>
  <c r="O62" i="3"/>
  <c r="J62" i="3"/>
  <c r="AD61" i="3"/>
  <c r="AB61" i="3"/>
  <c r="AB63" i="3" s="1"/>
  <c r="Y61" i="3"/>
  <c r="T61" i="3"/>
  <c r="O61" i="3"/>
  <c r="J61" i="3"/>
  <c r="AD60" i="3"/>
  <c r="Z60" i="3"/>
  <c r="P60" i="3"/>
  <c r="J60" i="3"/>
  <c r="X58" i="3"/>
  <c r="Y58" i="3" s="1"/>
  <c r="W58" i="3"/>
  <c r="V58" i="3"/>
  <c r="Y57" i="3"/>
  <c r="A57" i="3"/>
  <c r="Y56" i="3"/>
  <c r="A56" i="3"/>
  <c r="X52" i="3"/>
  <c r="Y52" i="3" s="1"/>
  <c r="W52" i="3"/>
  <c r="AC51" i="3"/>
  <c r="AD51" i="3" s="1"/>
  <c r="AB51" i="3"/>
  <c r="AA51" i="3"/>
  <c r="Y51" i="3"/>
  <c r="T51" i="3"/>
  <c r="J51" i="3"/>
  <c r="AD49" i="3"/>
  <c r="Y49" i="3"/>
  <c r="T49" i="3"/>
  <c r="J49" i="3"/>
  <c r="AC48" i="3"/>
  <c r="AD48" i="3" s="1"/>
  <c r="AB48" i="3"/>
  <c r="AA48" i="3"/>
  <c r="Y48" i="3"/>
  <c r="T48" i="3"/>
  <c r="J48" i="3"/>
  <c r="AC47" i="3"/>
  <c r="AB47" i="3"/>
  <c r="AA47" i="3"/>
  <c r="Y47" i="3"/>
  <c r="T47" i="3"/>
  <c r="J47" i="3"/>
  <c r="AC46" i="3"/>
  <c r="AB46" i="3"/>
  <c r="AA46" i="3"/>
  <c r="Y46" i="3"/>
  <c r="T46" i="3"/>
  <c r="J46" i="3"/>
  <c r="AC45" i="3"/>
  <c r="AD45" i="3" s="1"/>
  <c r="AB45" i="3"/>
  <c r="AA45" i="3"/>
  <c r="Y45" i="3"/>
  <c r="T45" i="3"/>
  <c r="J45" i="3"/>
  <c r="AC44" i="3"/>
  <c r="AD44" i="3" s="1"/>
  <c r="AB44" i="3"/>
  <c r="AA44" i="3"/>
  <c r="Y44" i="3"/>
  <c r="T44" i="3"/>
  <c r="J44" i="3"/>
  <c r="AC43" i="3"/>
  <c r="AD43" i="3" s="1"/>
  <c r="AB43" i="3"/>
  <c r="AA43" i="3"/>
  <c r="Y43" i="3"/>
  <c r="T43" i="3"/>
  <c r="J43" i="3"/>
  <c r="AC42" i="3"/>
  <c r="AB42" i="3"/>
  <c r="AA42" i="3"/>
  <c r="Y42" i="3"/>
  <c r="T42" i="3"/>
  <c r="J42" i="3"/>
  <c r="AC41" i="3"/>
  <c r="AB41" i="3"/>
  <c r="AA41" i="3"/>
  <c r="Y41" i="3"/>
  <c r="T41" i="3"/>
  <c r="J41" i="3"/>
  <c r="AC40" i="3"/>
  <c r="AB40" i="3"/>
  <c r="AA40" i="3"/>
  <c r="Y40" i="3"/>
  <c r="T40" i="3"/>
  <c r="J40" i="3"/>
  <c r="AC39" i="3"/>
  <c r="AD39" i="3" s="1"/>
  <c r="AB39" i="3"/>
  <c r="AA39" i="3"/>
  <c r="Y39" i="3"/>
  <c r="T39" i="3"/>
  <c r="J39" i="3"/>
  <c r="AC38" i="3"/>
  <c r="AB38" i="3"/>
  <c r="AA38" i="3"/>
  <c r="Y38" i="3"/>
  <c r="T38" i="3"/>
  <c r="J38" i="3"/>
  <c r="AC37" i="3"/>
  <c r="AB37" i="3"/>
  <c r="AA37" i="3"/>
  <c r="Y37" i="3"/>
  <c r="T37" i="3"/>
  <c r="J37" i="3"/>
  <c r="AC36" i="3"/>
  <c r="AB36" i="3"/>
  <c r="AA36" i="3"/>
  <c r="Y36" i="3"/>
  <c r="T36" i="3"/>
  <c r="J36" i="3"/>
  <c r="X32" i="3"/>
  <c r="W32" i="3"/>
  <c r="V32" i="3"/>
  <c r="V53" i="3" s="1"/>
  <c r="S32" i="3"/>
  <c r="R32" i="3"/>
  <c r="I32" i="3"/>
  <c r="H32" i="3"/>
  <c r="AC31" i="3"/>
  <c r="AD31" i="3" s="1"/>
  <c r="AB31" i="3"/>
  <c r="AA31" i="3"/>
  <c r="Y31" i="3"/>
  <c r="T31" i="3"/>
  <c r="J31" i="3"/>
  <c r="A31" i="3"/>
  <c r="AC30" i="3"/>
  <c r="AB30" i="3"/>
  <c r="AA30" i="3"/>
  <c r="Y30" i="3"/>
  <c r="T30" i="3"/>
  <c r="J30" i="3"/>
  <c r="A30" i="3"/>
  <c r="AC29" i="3"/>
  <c r="AB29" i="3"/>
  <c r="AA29" i="3"/>
  <c r="Y29" i="3"/>
  <c r="T29" i="3"/>
  <c r="J29" i="3"/>
  <c r="A29" i="3"/>
  <c r="AC28" i="3"/>
  <c r="AD28" i="3" s="1"/>
  <c r="AB28" i="3"/>
  <c r="AA28" i="3"/>
  <c r="Y28" i="3"/>
  <c r="T28" i="3"/>
  <c r="J28" i="3"/>
  <c r="A28" i="3"/>
  <c r="AC27" i="3"/>
  <c r="AB27" i="3"/>
  <c r="AA27" i="3"/>
  <c r="Y27" i="3"/>
  <c r="T27" i="3"/>
  <c r="J27" i="3"/>
  <c r="A27" i="3"/>
  <c r="AC26" i="3"/>
  <c r="AD26" i="3" s="1"/>
  <c r="AB26" i="3"/>
  <c r="AA26" i="3"/>
  <c r="Y26" i="3"/>
  <c r="T26" i="3"/>
  <c r="J26" i="3"/>
  <c r="A26" i="3"/>
  <c r="A25" i="3"/>
  <c r="AC24" i="3"/>
  <c r="AB24" i="3"/>
  <c r="AA24" i="3"/>
  <c r="Y24" i="3"/>
  <c r="T24" i="3"/>
  <c r="J24" i="3"/>
  <c r="A24" i="3"/>
  <c r="AC23" i="3"/>
  <c r="AD23" i="3" s="1"/>
  <c r="AB23" i="3"/>
  <c r="AA23" i="3"/>
  <c r="Y23" i="3"/>
  <c r="T23" i="3"/>
  <c r="J23" i="3"/>
  <c r="A23" i="3"/>
  <c r="Y22" i="3"/>
  <c r="T22" i="3"/>
  <c r="J22" i="3"/>
  <c r="A22" i="3"/>
  <c r="Y20" i="3"/>
  <c r="T20" i="3"/>
  <c r="J20" i="3"/>
  <c r="A20" i="3"/>
  <c r="AC19" i="3"/>
  <c r="AB19" i="3"/>
  <c r="AA19" i="3"/>
  <c r="Y19" i="3"/>
  <c r="T19" i="3"/>
  <c r="J19" i="3"/>
  <c r="A19" i="3"/>
  <c r="A18" i="3"/>
  <c r="AC17" i="3"/>
  <c r="AB17" i="3"/>
  <c r="AA17" i="3"/>
  <c r="Y17" i="3"/>
  <c r="T17" i="3"/>
  <c r="J17" i="3"/>
  <c r="A17" i="3"/>
  <c r="AC16" i="3"/>
  <c r="AB16" i="3"/>
  <c r="AA16" i="3"/>
  <c r="Y16" i="3"/>
  <c r="T16" i="3"/>
  <c r="J16" i="3"/>
  <c r="A16" i="3"/>
  <c r="A15" i="3"/>
  <c r="AC63" i="2"/>
  <c r="AC65" i="2" s="1"/>
  <c r="AD65" i="2" s="1"/>
  <c r="AA63" i="2"/>
  <c r="AA65" i="2" s="1"/>
  <c r="X63" i="2"/>
  <c r="Y63" i="2" s="1"/>
  <c r="W63" i="2"/>
  <c r="V63" i="2"/>
  <c r="V65" i="2" s="1"/>
  <c r="S63" i="2"/>
  <c r="S65" i="2" s="1"/>
  <c r="T65" i="2" s="1"/>
  <c r="R63" i="2"/>
  <c r="Q63" i="2"/>
  <c r="Q65" i="2" s="1"/>
  <c r="N63" i="2"/>
  <c r="O63" i="2" s="1"/>
  <c r="M63" i="2"/>
  <c r="L63" i="2"/>
  <c r="L65" i="2" s="1"/>
  <c r="I63" i="2"/>
  <c r="I65" i="2" s="1"/>
  <c r="J65" i="2" s="1"/>
  <c r="H63" i="2"/>
  <c r="G63" i="2"/>
  <c r="G65" i="2" s="1"/>
  <c r="AD62" i="2"/>
  <c r="T62" i="2"/>
  <c r="O62" i="2"/>
  <c r="J62" i="2"/>
  <c r="AD61" i="2"/>
  <c r="AB61" i="2"/>
  <c r="AB63" i="2" s="1"/>
  <c r="Y61" i="2"/>
  <c r="T61" i="2"/>
  <c r="O61" i="2"/>
  <c r="J61" i="2"/>
  <c r="AD60" i="2"/>
  <c r="Z60" i="2"/>
  <c r="P60" i="2"/>
  <c r="J60" i="2"/>
  <c r="X58" i="2"/>
  <c r="Y58" i="2" s="1"/>
  <c r="W58" i="2"/>
  <c r="V58" i="2"/>
  <c r="I58" i="2"/>
  <c r="H58" i="2"/>
  <c r="G58" i="2"/>
  <c r="Y57" i="2"/>
  <c r="J57" i="2"/>
  <c r="A57" i="2"/>
  <c r="Y56" i="2"/>
  <c r="J56" i="2"/>
  <c r="A56" i="2"/>
  <c r="X52" i="2"/>
  <c r="Y52" i="2" s="1"/>
  <c r="V52" i="2"/>
  <c r="AC51" i="2"/>
  <c r="AD51" i="2" s="1"/>
  <c r="AB51" i="2"/>
  <c r="AA51" i="2"/>
  <c r="Y51" i="2"/>
  <c r="T51" i="2"/>
  <c r="J51" i="2"/>
  <c r="AC50" i="2"/>
  <c r="AD50" i="2" s="1"/>
  <c r="AB50" i="2"/>
  <c r="AA50" i="2"/>
  <c r="Y50" i="2"/>
  <c r="T50" i="2"/>
  <c r="J50" i="2"/>
  <c r="AC49" i="2"/>
  <c r="AD49" i="2" s="1"/>
  <c r="AB49" i="2"/>
  <c r="AA49" i="2"/>
  <c r="Y49" i="2"/>
  <c r="T49" i="2"/>
  <c r="J49" i="2"/>
  <c r="AC48" i="2"/>
  <c r="AD48" i="2" s="1"/>
  <c r="AB48" i="2"/>
  <c r="AA48" i="2"/>
  <c r="Y48" i="2"/>
  <c r="T48" i="2"/>
  <c r="J48" i="2"/>
  <c r="AC47" i="2"/>
  <c r="AB47" i="2"/>
  <c r="AA47" i="2"/>
  <c r="Y47" i="2"/>
  <c r="T47" i="2"/>
  <c r="J47" i="2"/>
  <c r="AC46" i="2"/>
  <c r="AB46" i="2"/>
  <c r="AA46" i="2"/>
  <c r="Y46" i="2"/>
  <c r="T46" i="2"/>
  <c r="J46" i="2"/>
  <c r="AC45" i="2"/>
  <c r="AD45" i="2" s="1"/>
  <c r="AB45" i="2"/>
  <c r="AA45" i="2"/>
  <c r="Y45" i="2"/>
  <c r="T45" i="2"/>
  <c r="J45" i="2"/>
  <c r="AC44" i="2"/>
  <c r="AD44" i="2" s="1"/>
  <c r="AB44" i="2"/>
  <c r="AA44" i="2"/>
  <c r="Y44" i="2"/>
  <c r="T44" i="2"/>
  <c r="J44" i="2"/>
  <c r="AC43" i="2"/>
  <c r="AD43" i="2" s="1"/>
  <c r="AB43" i="2"/>
  <c r="AA43" i="2"/>
  <c r="Y43" i="2"/>
  <c r="T43" i="2"/>
  <c r="J43" i="2"/>
  <c r="AC42" i="2"/>
  <c r="AB42" i="2"/>
  <c r="AA42" i="2"/>
  <c r="Y42" i="2"/>
  <c r="T42" i="2"/>
  <c r="J42" i="2"/>
  <c r="AC41" i="2"/>
  <c r="AB41" i="2"/>
  <c r="AA41" i="2"/>
  <c r="Y41" i="2"/>
  <c r="T41" i="2"/>
  <c r="J41" i="2"/>
  <c r="AC40" i="2"/>
  <c r="AB40" i="2"/>
  <c r="AA40" i="2"/>
  <c r="Y40" i="2"/>
  <c r="T40" i="2"/>
  <c r="J40" i="2"/>
  <c r="AC39" i="2"/>
  <c r="AD39" i="2" s="1"/>
  <c r="AB39" i="2"/>
  <c r="AA39" i="2"/>
  <c r="Y39" i="2"/>
  <c r="T39" i="2"/>
  <c r="J39" i="2"/>
  <c r="AC38" i="2"/>
  <c r="AB38" i="2"/>
  <c r="AA38" i="2"/>
  <c r="Y38" i="2"/>
  <c r="T38" i="2"/>
  <c r="J38" i="2"/>
  <c r="AC37" i="2"/>
  <c r="AB37" i="2"/>
  <c r="AA37" i="2"/>
  <c r="Y37" i="2"/>
  <c r="T37" i="2"/>
  <c r="J37" i="2"/>
  <c r="AC36" i="2"/>
  <c r="AB36" i="2"/>
  <c r="AA36" i="2"/>
  <c r="Y36" i="2"/>
  <c r="T36" i="2"/>
  <c r="J36" i="2"/>
  <c r="X32" i="2"/>
  <c r="V32" i="2"/>
  <c r="I32" i="2"/>
  <c r="G32" i="2"/>
  <c r="Y31" i="2"/>
  <c r="T31" i="2"/>
  <c r="J31" i="2"/>
  <c r="A31" i="2"/>
  <c r="Y30" i="2"/>
  <c r="T30" i="2"/>
  <c r="J30" i="2"/>
  <c r="A30" i="2"/>
  <c r="Y29" i="2"/>
  <c r="T29" i="2"/>
  <c r="J29" i="2"/>
  <c r="A29" i="2"/>
  <c r="Y28" i="2"/>
  <c r="T28" i="2"/>
  <c r="J28" i="2"/>
  <c r="A28" i="2"/>
  <c r="Y27" i="2"/>
  <c r="T27" i="2"/>
  <c r="J27" i="2"/>
  <c r="A27" i="2"/>
  <c r="Y26" i="2"/>
  <c r="T26" i="2"/>
  <c r="J26" i="2"/>
  <c r="A26" i="2"/>
  <c r="A25" i="2"/>
  <c r="Y24" i="2"/>
  <c r="T24" i="2"/>
  <c r="J24" i="2"/>
  <c r="A24" i="2"/>
  <c r="Y23" i="2"/>
  <c r="T23" i="2"/>
  <c r="J23" i="2"/>
  <c r="A23" i="2"/>
  <c r="Y22" i="2"/>
  <c r="T22" i="2"/>
  <c r="J22" i="2"/>
  <c r="A22" i="2"/>
  <c r="Y20" i="2"/>
  <c r="T20" i="2"/>
  <c r="J20" i="2"/>
  <c r="A20" i="2"/>
  <c r="AC19" i="2"/>
  <c r="AB19" i="2"/>
  <c r="AA19" i="2"/>
  <c r="Y19" i="2"/>
  <c r="T19" i="2"/>
  <c r="J19" i="2"/>
  <c r="A19" i="2"/>
  <c r="A18" i="2"/>
  <c r="AC17" i="2"/>
  <c r="AB17" i="2"/>
  <c r="AA17" i="2"/>
  <c r="Y17" i="2"/>
  <c r="T17" i="2"/>
  <c r="J17" i="2"/>
  <c r="A17" i="2"/>
  <c r="AC16" i="2"/>
  <c r="AB16" i="2"/>
  <c r="AA16" i="2"/>
  <c r="Y16" i="2"/>
  <c r="T16" i="2"/>
  <c r="J16" i="2"/>
  <c r="A16" i="2"/>
  <c r="A15" i="2"/>
  <c r="AB59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34" i="1"/>
  <c r="AA15" i="1"/>
  <c r="AB15" i="1"/>
  <c r="AA17" i="1"/>
  <c r="AB17" i="1"/>
  <c r="AA20" i="1"/>
  <c r="AB20" i="1"/>
  <c r="AA21" i="1"/>
  <c r="AB21" i="1"/>
  <c r="AA22" i="1"/>
  <c r="AB22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B14" i="1"/>
  <c r="AA14" i="1"/>
  <c r="AC15" i="1"/>
  <c r="AC17" i="1"/>
  <c r="AC20" i="1"/>
  <c r="AC21" i="1"/>
  <c r="AC22" i="1"/>
  <c r="AC24" i="1"/>
  <c r="AC25" i="1"/>
  <c r="AC26" i="1"/>
  <c r="AC27" i="1"/>
  <c r="AC28" i="1"/>
  <c r="AC29" i="1"/>
  <c r="AC14" i="1"/>
  <c r="V53" i="4" l="1"/>
  <c r="AD63" i="7"/>
  <c r="AI64" i="6"/>
  <c r="T64" i="6"/>
  <c r="X53" i="3"/>
  <c r="Y53" i="3" s="1"/>
  <c r="J63" i="7"/>
  <c r="T63" i="7"/>
  <c r="X54" i="6"/>
  <c r="Y54" i="6" s="1"/>
  <c r="AI63" i="5"/>
  <c r="J63" i="5"/>
  <c r="T63" i="5"/>
  <c r="X53" i="4"/>
  <c r="Y53" i="4" s="1"/>
  <c r="J63" i="4"/>
  <c r="T63" i="4"/>
  <c r="AD41" i="2"/>
  <c r="X53" i="2"/>
  <c r="Y53" i="2" s="1"/>
  <c r="I53" i="5"/>
  <c r="H53" i="3"/>
  <c r="G53" i="7"/>
  <c r="G53" i="2"/>
  <c r="H54" i="6"/>
  <c r="H61" i="6" s="1"/>
  <c r="H66" i="6" s="1"/>
  <c r="V53" i="7"/>
  <c r="AI29" i="5"/>
  <c r="J52" i="3"/>
  <c r="G53" i="3"/>
  <c r="R53" i="7"/>
  <c r="T52" i="7"/>
  <c r="Q53" i="7"/>
  <c r="AI41" i="5"/>
  <c r="AD47" i="3"/>
  <c r="T52" i="5"/>
  <c r="W53" i="3"/>
  <c r="AD30" i="3"/>
  <c r="AD29" i="3"/>
  <c r="W53" i="2"/>
  <c r="H53" i="7"/>
  <c r="H60" i="7" s="1"/>
  <c r="H65" i="7" s="1"/>
  <c r="Q54" i="6"/>
  <c r="J53" i="6"/>
  <c r="AI37" i="6"/>
  <c r="T53" i="6"/>
  <c r="J58" i="5"/>
  <c r="V53" i="5"/>
  <c r="S53" i="5"/>
  <c r="J52" i="4"/>
  <c r="H53" i="4"/>
  <c r="H60" i="4" s="1"/>
  <c r="H65" i="4" s="1"/>
  <c r="I53" i="4"/>
  <c r="AA52" i="3"/>
  <c r="AD17" i="3"/>
  <c r="AA32" i="3"/>
  <c r="AB52" i="2"/>
  <c r="AA50" i="1"/>
  <c r="AC50" i="1"/>
  <c r="AC30" i="1"/>
  <c r="W53" i="7"/>
  <c r="S53" i="7"/>
  <c r="AD36" i="7"/>
  <c r="AD37" i="7"/>
  <c r="AD45" i="7"/>
  <c r="AD17" i="7"/>
  <c r="AC32" i="7"/>
  <c r="AD22" i="7"/>
  <c r="AD27" i="7"/>
  <c r="W54" i="6"/>
  <c r="V54" i="6"/>
  <c r="W60" i="5"/>
  <c r="W65" i="5" s="1"/>
  <c r="Q53" i="5"/>
  <c r="AI36" i="5"/>
  <c r="J52" i="5"/>
  <c r="G53" i="5"/>
  <c r="AI47" i="5"/>
  <c r="W53" i="5"/>
  <c r="J58" i="4"/>
  <c r="W60" i="4"/>
  <c r="W65" i="4" s="1"/>
  <c r="AD17" i="4"/>
  <c r="T52" i="3"/>
  <c r="AD40" i="3"/>
  <c r="AD42" i="3"/>
  <c r="Q53" i="3"/>
  <c r="AC52" i="2"/>
  <c r="AD38" i="2"/>
  <c r="AB32" i="2"/>
  <c r="AA30" i="1"/>
  <c r="AB30" i="1"/>
  <c r="AB50" i="1"/>
  <c r="J58" i="7"/>
  <c r="AD49" i="7"/>
  <c r="AD40" i="7"/>
  <c r="AA52" i="7"/>
  <c r="AD42" i="7"/>
  <c r="AB52" i="7"/>
  <c r="AC52" i="7"/>
  <c r="AD47" i="7"/>
  <c r="AD38" i="7"/>
  <c r="AD46" i="7"/>
  <c r="W60" i="7"/>
  <c r="W65" i="7" s="1"/>
  <c r="AD24" i="7"/>
  <c r="AD19" i="7"/>
  <c r="AD30" i="7"/>
  <c r="AA32" i="7"/>
  <c r="AB32" i="7"/>
  <c r="J59" i="6"/>
  <c r="AI46" i="6"/>
  <c r="AI38" i="6"/>
  <c r="AI50" i="6"/>
  <c r="S54" i="6"/>
  <c r="AF53" i="6"/>
  <c r="AI41" i="6"/>
  <c r="AI47" i="6"/>
  <c r="AI39" i="6"/>
  <c r="AG53" i="6"/>
  <c r="AI43" i="6"/>
  <c r="AI29" i="6"/>
  <c r="AI24" i="6"/>
  <c r="Y33" i="6"/>
  <c r="AI17" i="6"/>
  <c r="AI22" i="6"/>
  <c r="AI27" i="6"/>
  <c r="T33" i="6"/>
  <c r="AI19" i="6"/>
  <c r="J33" i="6"/>
  <c r="AF33" i="6"/>
  <c r="AG33" i="6"/>
  <c r="AH33" i="6"/>
  <c r="AI16" i="6"/>
  <c r="AI40" i="5"/>
  <c r="AF32" i="5"/>
  <c r="AI38" i="5"/>
  <c r="AI42" i="5"/>
  <c r="AI46" i="5"/>
  <c r="AI49" i="5"/>
  <c r="H53" i="5"/>
  <c r="H60" i="5" s="1"/>
  <c r="H65" i="5" s="1"/>
  <c r="AI45" i="5"/>
  <c r="AF52" i="5"/>
  <c r="AI37" i="5"/>
  <c r="AH52" i="5"/>
  <c r="AG52" i="5"/>
  <c r="X60" i="5"/>
  <c r="X65" i="5" s="1"/>
  <c r="Y65" i="5" s="1"/>
  <c r="AI17" i="5"/>
  <c r="AI24" i="5"/>
  <c r="AG32" i="5"/>
  <c r="AH32" i="5"/>
  <c r="AI22" i="5"/>
  <c r="AI27" i="5"/>
  <c r="AI19" i="5"/>
  <c r="AC47" i="4"/>
  <c r="AD47" i="4" s="1"/>
  <c r="T47" i="4"/>
  <c r="T50" i="4"/>
  <c r="AC50" i="4"/>
  <c r="AD50" i="4" s="1"/>
  <c r="T37" i="4"/>
  <c r="AC37" i="4"/>
  <c r="AB40" i="4"/>
  <c r="AA43" i="4"/>
  <c r="T45" i="4"/>
  <c r="AC45" i="4"/>
  <c r="AD45" i="4" s="1"/>
  <c r="AB48" i="4"/>
  <c r="AB50" i="4"/>
  <c r="AB45" i="4"/>
  <c r="AA38" i="4"/>
  <c r="AC40" i="4"/>
  <c r="T40" i="4"/>
  <c r="AB43" i="4"/>
  <c r="AA46" i="4"/>
  <c r="AC48" i="4"/>
  <c r="T48" i="4"/>
  <c r="AB42" i="4"/>
  <c r="AA48" i="4"/>
  <c r="AB38" i="4"/>
  <c r="AA41" i="4"/>
  <c r="AC43" i="4"/>
  <c r="AD43" i="4" s="1"/>
  <c r="T43" i="4"/>
  <c r="AB46" i="4"/>
  <c r="AA49" i="4"/>
  <c r="AA45" i="4"/>
  <c r="T42" i="4"/>
  <c r="AC42" i="4"/>
  <c r="AA36" i="4"/>
  <c r="Q52" i="4"/>
  <c r="Q53" i="4" s="1"/>
  <c r="T38" i="4"/>
  <c r="AC38" i="4"/>
  <c r="AB41" i="4"/>
  <c r="AA44" i="4"/>
  <c r="T46" i="4"/>
  <c r="AC46" i="4"/>
  <c r="AB49" i="4"/>
  <c r="AA51" i="4"/>
  <c r="AA37" i="4"/>
  <c r="AA40" i="4"/>
  <c r="R52" i="4"/>
  <c r="R53" i="4" s="1"/>
  <c r="AB36" i="4"/>
  <c r="AA39" i="4"/>
  <c r="T41" i="4"/>
  <c r="AC41" i="4"/>
  <c r="AD41" i="4" s="1"/>
  <c r="AB44" i="4"/>
  <c r="AA47" i="4"/>
  <c r="T49" i="4"/>
  <c r="AC49" i="4"/>
  <c r="AD49" i="4" s="1"/>
  <c r="AB51" i="4"/>
  <c r="AC39" i="4"/>
  <c r="AD39" i="4" s="1"/>
  <c r="T39" i="4"/>
  <c r="AB37" i="4"/>
  <c r="T36" i="4"/>
  <c r="S52" i="4"/>
  <c r="S53" i="4" s="1"/>
  <c r="AC36" i="4"/>
  <c r="AB39" i="4"/>
  <c r="AA42" i="4"/>
  <c r="AC44" i="4"/>
  <c r="AD44" i="4" s="1"/>
  <c r="T44" i="4"/>
  <c r="AB47" i="4"/>
  <c r="AA50" i="4"/>
  <c r="AC51" i="4"/>
  <c r="AD51" i="4" s="1"/>
  <c r="T51" i="4"/>
  <c r="G53" i="4"/>
  <c r="W53" i="4"/>
  <c r="AA32" i="4"/>
  <c r="AD30" i="4"/>
  <c r="AD24" i="4"/>
  <c r="AB32" i="4"/>
  <c r="AC32" i="4"/>
  <c r="AD22" i="4"/>
  <c r="AD27" i="4"/>
  <c r="AD19" i="4"/>
  <c r="G58" i="3"/>
  <c r="H58" i="3"/>
  <c r="J56" i="3"/>
  <c r="I58" i="3"/>
  <c r="J57" i="3"/>
  <c r="AD37" i="3"/>
  <c r="AD41" i="3"/>
  <c r="AD46" i="3"/>
  <c r="AB52" i="3"/>
  <c r="AD36" i="3"/>
  <c r="AD38" i="3"/>
  <c r="S53" i="3"/>
  <c r="I53" i="3"/>
  <c r="W60" i="3"/>
  <c r="W65" i="3" s="1"/>
  <c r="Y32" i="3"/>
  <c r="X60" i="3"/>
  <c r="X65" i="3" s="1"/>
  <c r="Y65" i="3" s="1"/>
  <c r="AD24" i="3"/>
  <c r="AC32" i="3"/>
  <c r="AD27" i="3"/>
  <c r="AB32" i="3"/>
  <c r="AD16" i="3"/>
  <c r="AD19" i="3"/>
  <c r="I53" i="2"/>
  <c r="V53" i="2"/>
  <c r="AD42" i="2"/>
  <c r="AD36" i="2"/>
  <c r="AD40" i="2"/>
  <c r="T52" i="2"/>
  <c r="AD47" i="2"/>
  <c r="J52" i="2"/>
  <c r="AD46" i="2"/>
  <c r="AD19" i="2"/>
  <c r="AD16" i="7"/>
  <c r="X60" i="7"/>
  <c r="X65" i="7" s="1"/>
  <c r="Y65" i="7" s="1"/>
  <c r="Y32" i="7"/>
  <c r="J32" i="7"/>
  <c r="T32" i="7"/>
  <c r="W61" i="6"/>
  <c r="W66" i="6" s="1"/>
  <c r="X61" i="6"/>
  <c r="X66" i="6" s="1"/>
  <c r="Y66" i="6" s="1"/>
  <c r="AH53" i="6"/>
  <c r="R54" i="6"/>
  <c r="AI16" i="5"/>
  <c r="Y32" i="5"/>
  <c r="J32" i="5"/>
  <c r="T32" i="5"/>
  <c r="R53" i="5"/>
  <c r="AD16" i="4"/>
  <c r="Y32" i="4"/>
  <c r="X60" i="4"/>
  <c r="X65" i="4" s="1"/>
  <c r="Y65" i="4" s="1"/>
  <c r="J32" i="4"/>
  <c r="T32" i="4"/>
  <c r="AC52" i="3"/>
  <c r="J63" i="3"/>
  <c r="T63" i="3"/>
  <c r="AD63" i="3"/>
  <c r="J32" i="3"/>
  <c r="T32" i="3"/>
  <c r="R53" i="3"/>
  <c r="J58" i="2"/>
  <c r="Q53" i="2"/>
  <c r="AD37" i="2"/>
  <c r="S53" i="2"/>
  <c r="AA52" i="2"/>
  <c r="H53" i="2"/>
  <c r="H60" i="2" s="1"/>
  <c r="H65" i="2" s="1"/>
  <c r="W60" i="2"/>
  <c r="W65" i="2" s="1"/>
  <c r="Y32" i="2"/>
  <c r="AA32" i="2"/>
  <c r="AC32" i="2"/>
  <c r="AD17" i="2"/>
  <c r="AD16" i="2"/>
  <c r="X60" i="2"/>
  <c r="X65" i="2" s="1"/>
  <c r="Y65" i="2" s="1"/>
  <c r="J63" i="2"/>
  <c r="T63" i="2"/>
  <c r="AD63" i="2"/>
  <c r="J32" i="2"/>
  <c r="T32" i="2"/>
  <c r="R53" i="2"/>
  <c r="AC61" i="1"/>
  <c r="AC63" i="1" s="1"/>
  <c r="AD63" i="1" s="1"/>
  <c r="AB61" i="1"/>
  <c r="AA61" i="1"/>
  <c r="AA63" i="1" s="1"/>
  <c r="X61" i="1"/>
  <c r="W61" i="1"/>
  <c r="V61" i="1"/>
  <c r="V63" i="1" s="1"/>
  <c r="S61" i="1"/>
  <c r="T61" i="1" s="1"/>
  <c r="R61" i="1"/>
  <c r="Q61" i="1"/>
  <c r="Q63" i="1" s="1"/>
  <c r="N61" i="1"/>
  <c r="M61" i="1"/>
  <c r="L61" i="1"/>
  <c r="L63" i="1" s="1"/>
  <c r="I61" i="1"/>
  <c r="J61" i="1" s="1"/>
  <c r="H61" i="1"/>
  <c r="G61" i="1"/>
  <c r="G63" i="1" s="1"/>
  <c r="AD60" i="1"/>
  <c r="Y60" i="1"/>
  <c r="T60" i="1"/>
  <c r="O60" i="1"/>
  <c r="J60" i="1"/>
  <c r="AD59" i="1"/>
  <c r="Y59" i="1"/>
  <c r="T59" i="1"/>
  <c r="O59" i="1"/>
  <c r="J59" i="1"/>
  <c r="AD58" i="1"/>
  <c r="Z58" i="1"/>
  <c r="P58" i="1"/>
  <c r="J58" i="1"/>
  <c r="A55" i="1"/>
  <c r="A54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J53" i="3" l="1"/>
  <c r="H60" i="3"/>
  <c r="H65" i="3" s="1"/>
  <c r="T53" i="7"/>
  <c r="J54" i="6"/>
  <c r="AD40" i="4"/>
  <c r="AA53" i="3"/>
  <c r="O28" i="6"/>
  <c r="O42" i="5"/>
  <c r="O29" i="6"/>
  <c r="O31" i="4"/>
  <c r="N33" i="6"/>
  <c r="O33" i="6" s="1"/>
  <c r="O16" i="6"/>
  <c r="O46" i="6"/>
  <c r="O29" i="4"/>
  <c r="O17" i="3"/>
  <c r="T57" i="3"/>
  <c r="AC57" i="3"/>
  <c r="N52" i="5"/>
  <c r="O52" i="5" s="1"/>
  <c r="O36" i="5"/>
  <c r="O22" i="6"/>
  <c r="O31" i="7"/>
  <c r="O36" i="7"/>
  <c r="N52" i="7"/>
  <c r="O52" i="7" s="1"/>
  <c r="O44" i="4"/>
  <c r="O49" i="3"/>
  <c r="O20" i="6"/>
  <c r="O28" i="2"/>
  <c r="O50" i="5"/>
  <c r="O41" i="5"/>
  <c r="O16" i="7"/>
  <c r="N32" i="7"/>
  <c r="M53" i="6"/>
  <c r="O29" i="3"/>
  <c r="O50" i="6"/>
  <c r="O29" i="5"/>
  <c r="O48" i="3"/>
  <c r="L53" i="6"/>
  <c r="O37" i="4"/>
  <c r="O23" i="4"/>
  <c r="O42" i="3"/>
  <c r="O40" i="2"/>
  <c r="O47" i="3"/>
  <c r="O31" i="3"/>
  <c r="O48" i="7"/>
  <c r="L52" i="5"/>
  <c r="O17" i="5"/>
  <c r="O49" i="5"/>
  <c r="O26" i="3"/>
  <c r="O39" i="2"/>
  <c r="L52" i="2"/>
  <c r="O32" i="6"/>
  <c r="L52" i="3"/>
  <c r="O40" i="4"/>
  <c r="O45" i="7"/>
  <c r="O51" i="6"/>
  <c r="O17" i="7"/>
  <c r="O40" i="7"/>
  <c r="O51" i="2"/>
  <c r="O26" i="7"/>
  <c r="O47" i="5"/>
  <c r="O45" i="3"/>
  <c r="M33" i="6"/>
  <c r="O46" i="3"/>
  <c r="O19" i="6"/>
  <c r="O28" i="3"/>
  <c r="O48" i="5"/>
  <c r="O45" i="4"/>
  <c r="O23" i="5"/>
  <c r="O44" i="7"/>
  <c r="O43" i="3"/>
  <c r="L32" i="2"/>
  <c r="O22" i="5"/>
  <c r="O42" i="4"/>
  <c r="O27" i="4"/>
  <c r="O37" i="2"/>
  <c r="O39" i="7"/>
  <c r="O41" i="2"/>
  <c r="O27" i="5"/>
  <c r="O28" i="7"/>
  <c r="O43" i="6"/>
  <c r="N32" i="5"/>
  <c r="O16" i="5"/>
  <c r="O24" i="3"/>
  <c r="O44" i="2"/>
  <c r="M52" i="4"/>
  <c r="O22" i="3"/>
  <c r="O29" i="7"/>
  <c r="N52" i="3"/>
  <c r="O52" i="3" s="1"/>
  <c r="O36" i="3"/>
  <c r="O44" i="6"/>
  <c r="M52" i="5"/>
  <c r="O26" i="2"/>
  <c r="O16" i="4"/>
  <c r="O39" i="5"/>
  <c r="L33" i="6"/>
  <c r="O50" i="4"/>
  <c r="O23" i="6"/>
  <c r="AC57" i="7"/>
  <c r="T57" i="7"/>
  <c r="O38" i="7"/>
  <c r="O30" i="2"/>
  <c r="O48" i="2"/>
  <c r="M52" i="3"/>
  <c r="O41" i="4"/>
  <c r="O26" i="5"/>
  <c r="O43" i="5"/>
  <c r="O41" i="3"/>
  <c r="O39" i="6"/>
  <c r="O48" i="6"/>
  <c r="O24" i="7"/>
  <c r="O40" i="5"/>
  <c r="M32" i="7"/>
  <c r="O28" i="4"/>
  <c r="M52" i="7"/>
  <c r="O36" i="4"/>
  <c r="N52" i="4"/>
  <c r="O52" i="4" s="1"/>
  <c r="O48" i="4"/>
  <c r="O17" i="6"/>
  <c r="O37" i="5"/>
  <c r="T58" i="6"/>
  <c r="AH58" i="6"/>
  <c r="O44" i="3"/>
  <c r="O45" i="5"/>
  <c r="O26" i="4"/>
  <c r="O43" i="7"/>
  <c r="O37" i="7"/>
  <c r="O38" i="5"/>
  <c r="N32" i="3"/>
  <c r="O16" i="3"/>
  <c r="O26" i="6"/>
  <c r="O45" i="6"/>
  <c r="AB56" i="7"/>
  <c r="O51" i="3"/>
  <c r="O20" i="4"/>
  <c r="O30" i="4"/>
  <c r="L52" i="7"/>
  <c r="O39" i="3"/>
  <c r="O27" i="7"/>
  <c r="O19" i="2"/>
  <c r="O51" i="5"/>
  <c r="O30" i="3"/>
  <c r="O43" i="2"/>
  <c r="O49" i="2"/>
  <c r="AB57" i="2"/>
  <c r="O38" i="3"/>
  <c r="M52" i="2"/>
  <c r="O42" i="7"/>
  <c r="L32" i="7"/>
  <c r="O44" i="5"/>
  <c r="O24" i="6"/>
  <c r="O24" i="2"/>
  <c r="O38" i="6"/>
  <c r="O17" i="4"/>
  <c r="O47" i="2"/>
  <c r="O47" i="7"/>
  <c r="O42" i="6"/>
  <c r="AB56" i="3"/>
  <c r="O30" i="6"/>
  <c r="O37" i="6"/>
  <c r="N53" i="6"/>
  <c r="O53" i="6" s="1"/>
  <c r="O23" i="7"/>
  <c r="AA56" i="7"/>
  <c r="O30" i="5"/>
  <c r="O39" i="4"/>
  <c r="O20" i="5"/>
  <c r="O47" i="4"/>
  <c r="O51" i="4"/>
  <c r="O46" i="5"/>
  <c r="AC57" i="2"/>
  <c r="T57" i="2"/>
  <c r="O19" i="7"/>
  <c r="O40" i="6"/>
  <c r="O46" i="4"/>
  <c r="O51" i="7"/>
  <c r="O42" i="2"/>
  <c r="O28" i="5"/>
  <c r="O17" i="2"/>
  <c r="N52" i="2"/>
  <c r="O52" i="2" s="1"/>
  <c r="O36" i="2"/>
  <c r="O31" i="5"/>
  <c r="O22" i="7"/>
  <c r="O43" i="4"/>
  <c r="T57" i="4"/>
  <c r="AC57" i="4"/>
  <c r="T57" i="5"/>
  <c r="O57" i="4"/>
  <c r="R58" i="2"/>
  <c r="R60" i="2" s="1"/>
  <c r="R65" i="2" s="1"/>
  <c r="AB56" i="2"/>
  <c r="O37" i="3"/>
  <c r="O45" i="2"/>
  <c r="O24" i="5"/>
  <c r="M32" i="2"/>
  <c r="O52" i="6"/>
  <c r="O19" i="5"/>
  <c r="O30" i="7"/>
  <c r="L58" i="5"/>
  <c r="O50" i="7"/>
  <c r="O20" i="3"/>
  <c r="O41" i="6"/>
  <c r="O38" i="4"/>
  <c r="O41" i="7"/>
  <c r="O23" i="3"/>
  <c r="O20" i="7"/>
  <c r="L52" i="4"/>
  <c r="O49" i="4"/>
  <c r="O49" i="7"/>
  <c r="AB56" i="4"/>
  <c r="O46" i="7"/>
  <c r="O46" i="2"/>
  <c r="O47" i="6"/>
  <c r="O27" i="3"/>
  <c r="O40" i="3"/>
  <c r="O22" i="2"/>
  <c r="AA56" i="4"/>
  <c r="O49" i="6"/>
  <c r="O19" i="3"/>
  <c r="O38" i="2"/>
  <c r="O50" i="2"/>
  <c r="O27" i="6"/>
  <c r="AI32" i="5"/>
  <c r="J53" i="7"/>
  <c r="J53" i="4"/>
  <c r="T53" i="5"/>
  <c r="AD37" i="4"/>
  <c r="T54" i="6"/>
  <c r="AD48" i="4"/>
  <c r="AD32" i="4"/>
  <c r="AD52" i="3"/>
  <c r="AB53" i="3"/>
  <c r="AD32" i="2"/>
  <c r="AD52" i="7"/>
  <c r="AA53" i="7"/>
  <c r="AI33" i="6"/>
  <c r="AB53" i="7"/>
  <c r="J53" i="5"/>
  <c r="AG53" i="5"/>
  <c r="T53" i="4"/>
  <c r="J58" i="3"/>
  <c r="T53" i="3"/>
  <c r="AC53" i="7"/>
  <c r="AD32" i="7"/>
  <c r="AF54" i="6"/>
  <c r="AI53" i="6"/>
  <c r="AG54" i="6"/>
  <c r="AH53" i="5"/>
  <c r="AF53" i="5"/>
  <c r="AI52" i="5"/>
  <c r="AA52" i="4"/>
  <c r="AA53" i="4" s="1"/>
  <c r="T52" i="4"/>
  <c r="AD42" i="4"/>
  <c r="AB52" i="4"/>
  <c r="AB53" i="4" s="1"/>
  <c r="AD38" i="4"/>
  <c r="AC52" i="4"/>
  <c r="AC53" i="4" s="1"/>
  <c r="AD36" i="4"/>
  <c r="AD46" i="4"/>
  <c r="AC53" i="3"/>
  <c r="AD32" i="3"/>
  <c r="J53" i="2"/>
  <c r="AD52" i="2"/>
  <c r="T53" i="2"/>
  <c r="AB53" i="2"/>
  <c r="AB54" i="1"/>
  <c r="AA55" i="1"/>
  <c r="AB55" i="1"/>
  <c r="AC56" i="7"/>
  <c r="T56" i="7"/>
  <c r="S58" i="7"/>
  <c r="T58" i="7" s="1"/>
  <c r="L58" i="7"/>
  <c r="M58" i="7"/>
  <c r="O57" i="7"/>
  <c r="AB57" i="7"/>
  <c r="R58" i="7"/>
  <c r="R60" i="7" s="1"/>
  <c r="R65" i="7" s="1"/>
  <c r="AA57" i="7"/>
  <c r="Q58" i="7"/>
  <c r="O56" i="7"/>
  <c r="N58" i="7"/>
  <c r="O58" i="7" s="1"/>
  <c r="O58" i="6"/>
  <c r="AF58" i="6"/>
  <c r="O57" i="6"/>
  <c r="N59" i="6"/>
  <c r="O59" i="6" s="1"/>
  <c r="T57" i="6"/>
  <c r="S59" i="6"/>
  <c r="T59" i="6" s="1"/>
  <c r="M59" i="6"/>
  <c r="AG58" i="6"/>
  <c r="R59" i="6"/>
  <c r="R61" i="6" s="1"/>
  <c r="R66" i="6" s="1"/>
  <c r="L59" i="6"/>
  <c r="Q59" i="6"/>
  <c r="AH54" i="6"/>
  <c r="Q58" i="5"/>
  <c r="O56" i="5"/>
  <c r="N58" i="5"/>
  <c r="O58" i="5" s="1"/>
  <c r="M58" i="5"/>
  <c r="T56" i="5"/>
  <c r="S58" i="5"/>
  <c r="T58" i="5" s="1"/>
  <c r="R58" i="5"/>
  <c r="R60" i="5" s="1"/>
  <c r="R65" i="5" s="1"/>
  <c r="L32" i="5"/>
  <c r="M32" i="5"/>
  <c r="O57" i="5"/>
  <c r="O24" i="4"/>
  <c r="O22" i="4"/>
  <c r="M58" i="4"/>
  <c r="O19" i="4"/>
  <c r="N32" i="4"/>
  <c r="L58" i="4"/>
  <c r="M32" i="4"/>
  <c r="AC56" i="4"/>
  <c r="T56" i="4"/>
  <c r="S58" i="4"/>
  <c r="T58" i="4" s="1"/>
  <c r="AB57" i="4"/>
  <c r="R58" i="4"/>
  <c r="R60" i="4" s="1"/>
  <c r="R65" i="4" s="1"/>
  <c r="AA57" i="4"/>
  <c r="Q58" i="4"/>
  <c r="L32" i="4"/>
  <c r="O56" i="4"/>
  <c r="N58" i="4"/>
  <c r="O58" i="4" s="1"/>
  <c r="L58" i="3"/>
  <c r="O57" i="3"/>
  <c r="AC56" i="3"/>
  <c r="S58" i="3"/>
  <c r="T58" i="3" s="1"/>
  <c r="T56" i="3"/>
  <c r="Q58" i="3"/>
  <c r="AA56" i="3"/>
  <c r="M32" i="3"/>
  <c r="AB57" i="3"/>
  <c r="R58" i="3"/>
  <c r="R60" i="3" s="1"/>
  <c r="R65" i="3" s="1"/>
  <c r="AA57" i="3"/>
  <c r="M58" i="3"/>
  <c r="L32" i="3"/>
  <c r="O56" i="3"/>
  <c r="N58" i="3"/>
  <c r="O58" i="3" s="1"/>
  <c r="AA53" i="2"/>
  <c r="O23" i="2"/>
  <c r="L58" i="2"/>
  <c r="O20" i="2"/>
  <c r="N32" i="2"/>
  <c r="O16" i="2"/>
  <c r="AC56" i="2"/>
  <c r="S58" i="2"/>
  <c r="T58" i="2" s="1"/>
  <c r="T56" i="2"/>
  <c r="M58" i="2"/>
  <c r="Q58" i="2"/>
  <c r="AA56" i="2"/>
  <c r="AA57" i="2"/>
  <c r="O57" i="2"/>
  <c r="O31" i="2"/>
  <c r="O29" i="2"/>
  <c r="O56" i="2"/>
  <c r="N58" i="2"/>
  <c r="O58" i="2" s="1"/>
  <c r="O27" i="2"/>
  <c r="AC53" i="2"/>
  <c r="AD61" i="1"/>
  <c r="J39" i="1"/>
  <c r="T41" i="1"/>
  <c r="O24" i="1"/>
  <c r="AD15" i="1"/>
  <c r="J17" i="1"/>
  <c r="O20" i="1"/>
  <c r="O21" i="1"/>
  <c r="AD29" i="1"/>
  <c r="AD20" i="1"/>
  <c r="J29" i="1"/>
  <c r="R56" i="1"/>
  <c r="AD22" i="1"/>
  <c r="AD24" i="1"/>
  <c r="AD21" i="1"/>
  <c r="O25" i="1"/>
  <c r="O28" i="1"/>
  <c r="T36" i="1"/>
  <c r="Y20" i="1"/>
  <c r="J21" i="1"/>
  <c r="Y22" i="1"/>
  <c r="J24" i="1"/>
  <c r="Y24" i="1"/>
  <c r="Y29" i="1"/>
  <c r="O15" i="1"/>
  <c r="J25" i="1"/>
  <c r="AD28" i="1"/>
  <c r="Y25" i="1"/>
  <c r="Y61" i="1"/>
  <c r="O61" i="1"/>
  <c r="I63" i="1"/>
  <c r="J63" i="1" s="1"/>
  <c r="S63" i="1"/>
  <c r="T63" i="1" s="1"/>
  <c r="N53" i="7" l="1"/>
  <c r="O53" i="7" s="1"/>
  <c r="AG58" i="5"/>
  <c r="AG60" i="5" s="1"/>
  <c r="AG65" i="5" s="1"/>
  <c r="N53" i="3"/>
  <c r="O53" i="3" s="1"/>
  <c r="AG59" i="6"/>
  <c r="AA58" i="4"/>
  <c r="L54" i="6"/>
  <c r="AD57" i="2"/>
  <c r="N53" i="5"/>
  <c r="O53" i="5" s="1"/>
  <c r="M53" i="2"/>
  <c r="L53" i="2"/>
  <c r="M54" i="6"/>
  <c r="AB58" i="4"/>
  <c r="AB60" i="4" s="1"/>
  <c r="AB65" i="4" s="1"/>
  <c r="AA58" i="7"/>
  <c r="L53" i="7"/>
  <c r="AB58" i="7"/>
  <c r="AB60" i="7" s="1"/>
  <c r="AB65" i="7" s="1"/>
  <c r="M61" i="6"/>
  <c r="M66" i="6" s="1"/>
  <c r="O32" i="7"/>
  <c r="M53" i="7"/>
  <c r="M60" i="2"/>
  <c r="M65" i="2" s="1"/>
  <c r="L53" i="4"/>
  <c r="O32" i="3"/>
  <c r="O32" i="5"/>
  <c r="M60" i="7"/>
  <c r="M65" i="7" s="1"/>
  <c r="AB58" i="2"/>
  <c r="AB60" i="2" s="1"/>
  <c r="AB65" i="2" s="1"/>
  <c r="AD57" i="3"/>
  <c r="AF58" i="5"/>
  <c r="L53" i="3"/>
  <c r="N54" i="6"/>
  <c r="O54" i="6" s="1"/>
  <c r="L53" i="5"/>
  <c r="AI53" i="5"/>
  <c r="AD53" i="3"/>
  <c r="AD53" i="2"/>
  <c r="AD53" i="7"/>
  <c r="AD57" i="7"/>
  <c r="AB58" i="3"/>
  <c r="AB60" i="3" s="1"/>
  <c r="AB65" i="3" s="1"/>
  <c r="AI54" i="6"/>
  <c r="AI58" i="6"/>
  <c r="N61" i="6"/>
  <c r="N66" i="6" s="1"/>
  <c r="O66" i="6" s="1"/>
  <c r="AI57" i="5"/>
  <c r="AD57" i="4"/>
  <c r="AD53" i="4"/>
  <c r="AD52" i="4"/>
  <c r="AC54" i="1"/>
  <c r="AD54" i="1" s="1"/>
  <c r="AC55" i="1"/>
  <c r="AD55" i="1" s="1"/>
  <c r="AA54" i="1"/>
  <c r="AA56" i="1" s="1"/>
  <c r="AF59" i="6"/>
  <c r="AB56" i="1"/>
  <c r="AB58" i="1" s="1"/>
  <c r="AB63" i="1" s="1"/>
  <c r="AD56" i="7"/>
  <c r="AC58" i="7"/>
  <c r="N60" i="7"/>
  <c r="N65" i="7" s="1"/>
  <c r="O65" i="7" s="1"/>
  <c r="AI57" i="6"/>
  <c r="AH59" i="6"/>
  <c r="AI56" i="5"/>
  <c r="AH58" i="5"/>
  <c r="M60" i="5"/>
  <c r="M65" i="5" s="1"/>
  <c r="M53" i="5"/>
  <c r="N60" i="5"/>
  <c r="N65" i="5" s="1"/>
  <c r="O65" i="5" s="1"/>
  <c r="AD56" i="4"/>
  <c r="AC58" i="4"/>
  <c r="N60" i="4"/>
  <c r="N65" i="4" s="1"/>
  <c r="O65" i="4" s="1"/>
  <c r="N53" i="4"/>
  <c r="O53" i="4" s="1"/>
  <c r="O32" i="4"/>
  <c r="M60" i="4"/>
  <c r="M65" i="4" s="1"/>
  <c r="M53" i="4"/>
  <c r="N60" i="3"/>
  <c r="N65" i="3" s="1"/>
  <c r="O65" i="3" s="1"/>
  <c r="M60" i="3"/>
  <c r="M65" i="3" s="1"/>
  <c r="M53" i="3"/>
  <c r="AD56" i="3"/>
  <c r="AC58" i="3"/>
  <c r="AA58" i="3"/>
  <c r="O32" i="2"/>
  <c r="N60" i="2"/>
  <c r="N65" i="2" s="1"/>
  <c r="O65" i="2" s="1"/>
  <c r="N53" i="2"/>
  <c r="O53" i="2" s="1"/>
  <c r="AA58" i="2"/>
  <c r="AD56" i="2"/>
  <c r="AC58" i="2"/>
  <c r="J28" i="1"/>
  <c r="G7" i="1"/>
  <c r="J38" i="1"/>
  <c r="T29" i="1"/>
  <c r="AD43" i="1"/>
  <c r="Y34" i="1"/>
  <c r="X50" i="1"/>
  <c r="Y50" i="1" s="1"/>
  <c r="Y42" i="1"/>
  <c r="O29" i="1"/>
  <c r="O41" i="1"/>
  <c r="T21" i="1"/>
  <c r="T15" i="1"/>
  <c r="J36" i="1"/>
  <c r="W50" i="1"/>
  <c r="G50" i="1"/>
  <c r="M50" i="1"/>
  <c r="T43" i="1"/>
  <c r="T39" i="1"/>
  <c r="J46" i="1"/>
  <c r="J14" i="1"/>
  <c r="J15" i="1"/>
  <c r="AD36" i="1"/>
  <c r="AD44" i="1"/>
  <c r="Y35" i="1"/>
  <c r="Y43" i="1"/>
  <c r="X56" i="1"/>
  <c r="Y56" i="1" s="1"/>
  <c r="Y54" i="1"/>
  <c r="O34" i="1"/>
  <c r="N50" i="1"/>
  <c r="O50" i="1" s="1"/>
  <c r="O42" i="1"/>
  <c r="T20" i="1"/>
  <c r="S50" i="1"/>
  <c r="T34" i="1"/>
  <c r="Y15" i="1"/>
  <c r="T45" i="1"/>
  <c r="T47" i="1"/>
  <c r="J47" i="1"/>
  <c r="J34" i="1"/>
  <c r="J37" i="1"/>
  <c r="V50" i="1"/>
  <c r="J27" i="1"/>
  <c r="AD37" i="1"/>
  <c r="AD45" i="1"/>
  <c r="X30" i="1"/>
  <c r="Y14" i="1"/>
  <c r="Y36" i="1"/>
  <c r="Y44" i="1"/>
  <c r="Y55" i="1"/>
  <c r="O35" i="1"/>
  <c r="O43" i="1"/>
  <c r="N56" i="1"/>
  <c r="O56" i="1" s="1"/>
  <c r="O54" i="1"/>
  <c r="Q30" i="1"/>
  <c r="J26" i="1"/>
  <c r="H50" i="1"/>
  <c r="J54" i="1"/>
  <c r="AD27" i="1"/>
  <c r="T26" i="1"/>
  <c r="AD38" i="1"/>
  <c r="AD46" i="1"/>
  <c r="Y28" i="1"/>
  <c r="Y37" i="1"/>
  <c r="Y45" i="1"/>
  <c r="N30" i="1"/>
  <c r="O14" i="1"/>
  <c r="O36" i="1"/>
  <c r="O44" i="1"/>
  <c r="O55" i="1"/>
  <c r="L50" i="1"/>
  <c r="T35" i="1"/>
  <c r="AD35" i="1"/>
  <c r="W56" i="1"/>
  <c r="V30" i="1"/>
  <c r="J20" i="1"/>
  <c r="T38" i="1"/>
  <c r="J40" i="1"/>
  <c r="AD25" i="1"/>
  <c r="AD17" i="1"/>
  <c r="AD39" i="1"/>
  <c r="AD47" i="1"/>
  <c r="Y27" i="1"/>
  <c r="Y38" i="1"/>
  <c r="Y46" i="1"/>
  <c r="O17" i="1"/>
  <c r="O37" i="1"/>
  <c r="O45" i="1"/>
  <c r="T40" i="1"/>
  <c r="T28" i="1"/>
  <c r="T22" i="1"/>
  <c r="S56" i="1"/>
  <c r="T56" i="1" s="1"/>
  <c r="T54" i="1"/>
  <c r="J42" i="1"/>
  <c r="AD14" i="1"/>
  <c r="R30" i="1"/>
  <c r="M56" i="1"/>
  <c r="T42" i="1"/>
  <c r="T46" i="1"/>
  <c r="T55" i="1"/>
  <c r="J48" i="1"/>
  <c r="J55" i="1"/>
  <c r="T25" i="1"/>
  <c r="AD26" i="1"/>
  <c r="AD40" i="1"/>
  <c r="AD48" i="1"/>
  <c r="Y17" i="1"/>
  <c r="Y39" i="1"/>
  <c r="Y47" i="1"/>
  <c r="O26" i="1"/>
  <c r="O38" i="1"/>
  <c r="O46" i="1"/>
  <c r="J35" i="1"/>
  <c r="V56" i="1"/>
  <c r="Q56" i="1"/>
  <c r="W30" i="1"/>
  <c r="T37" i="1"/>
  <c r="J22" i="1"/>
  <c r="J43" i="1"/>
  <c r="AD41" i="1"/>
  <c r="Y26" i="1"/>
  <c r="Y40" i="1"/>
  <c r="Y48" i="1"/>
  <c r="O27" i="1"/>
  <c r="O39" i="1"/>
  <c r="O47" i="1"/>
  <c r="T48" i="1"/>
  <c r="O22" i="1"/>
  <c r="J44" i="1"/>
  <c r="L30" i="1"/>
  <c r="M30" i="1"/>
  <c r="T18" i="1"/>
  <c r="T14" i="1"/>
  <c r="S30" i="1"/>
  <c r="J18" i="1"/>
  <c r="J41" i="1"/>
  <c r="T27" i="1"/>
  <c r="Y21" i="1"/>
  <c r="T17" i="1"/>
  <c r="AD34" i="1"/>
  <c r="AD50" i="1"/>
  <c r="AD42" i="1"/>
  <c r="Y18" i="1"/>
  <c r="Y41" i="1"/>
  <c r="O18" i="1"/>
  <c r="O40" i="1"/>
  <c r="O48" i="1"/>
  <c r="T24" i="1"/>
  <c r="L56" i="1"/>
  <c r="T44" i="1"/>
  <c r="AG61" i="6" l="1"/>
  <c r="AG66" i="6" s="1"/>
  <c r="AI59" i="6"/>
  <c r="AI58" i="5"/>
  <c r="AD58" i="4"/>
  <c r="AD58" i="7"/>
  <c r="AD58" i="2"/>
  <c r="AD58" i="3"/>
  <c r="AC56" i="1"/>
  <c r="AD56" i="1" s="1"/>
  <c r="H51" i="1"/>
  <c r="AB51" i="1"/>
  <c r="G51" i="1"/>
  <c r="J50" i="1"/>
  <c r="V51" i="1"/>
  <c r="Q51" i="1"/>
  <c r="T50" i="1"/>
  <c r="AA51" i="1"/>
  <c r="O30" i="1"/>
  <c r="N51" i="1"/>
  <c r="O51" i="1" s="1"/>
  <c r="N58" i="1"/>
  <c r="N63" i="1" s="1"/>
  <c r="O63" i="1" s="1"/>
  <c r="I51" i="1"/>
  <c r="J30" i="1"/>
  <c r="J56" i="1"/>
  <c r="Y30" i="1"/>
  <c r="X51" i="1"/>
  <c r="Y51" i="1" s="1"/>
  <c r="X58" i="1"/>
  <c r="X63" i="1" s="1"/>
  <c r="Y63" i="1" s="1"/>
  <c r="W58" i="1"/>
  <c r="W63" i="1" s="1"/>
  <c r="W51" i="1"/>
  <c r="M58" i="1"/>
  <c r="M63" i="1" s="1"/>
  <c r="M51" i="1"/>
  <c r="R51" i="1"/>
  <c r="R58" i="1"/>
  <c r="R63" i="1" s="1"/>
  <c r="L51" i="1"/>
  <c r="AD30" i="1"/>
  <c r="AC51" i="1"/>
  <c r="S51" i="1"/>
  <c r="T30" i="1"/>
  <c r="J51" i="1" l="1"/>
  <c r="H58" i="1"/>
  <c r="H63" i="1" s="1"/>
  <c r="AD51" i="1"/>
  <c r="T51" i="1"/>
</calcChain>
</file>

<file path=xl/sharedStrings.xml><?xml version="1.0" encoding="utf-8"?>
<sst xmlns="http://schemas.openxmlformats.org/spreadsheetml/2006/main" count="1344" uniqueCount="83">
  <si>
    <t>Polk County, Florida</t>
  </si>
  <si>
    <t>Statement of Revenue, Expenditures, and Changes in Fund Balance (Unaudited)</t>
  </si>
  <si>
    <t>FTE Projected</t>
  </si>
  <si>
    <t>FTE Actual</t>
  </si>
  <si>
    <t>Percent of Projected</t>
  </si>
  <si>
    <t>General Fund</t>
  </si>
  <si>
    <t>Food Service</t>
  </si>
  <si>
    <t>Special Revenue</t>
  </si>
  <si>
    <t>Internal Accounts</t>
  </si>
  <si>
    <t>Total Governmental Funds</t>
  </si>
  <si>
    <t>Account Number</t>
  </si>
  <si>
    <t>Month/ Quarter Actual</t>
  </si>
  <si>
    <t>YTD Actual</t>
  </si>
  <si>
    <t>Annual Budget</t>
  </si>
  <si>
    <t>% of YTD
Actual to
Annual Budget</t>
  </si>
  <si>
    <t>Revenues</t>
  </si>
  <si>
    <t xml:space="preserve">FEDERAL SOURCES </t>
  </si>
  <si>
    <t xml:space="preserve">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</si>
  <si>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</si>
  <si>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</si>
  <si>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</si>
  <si>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</si>
  <si>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</si>
  <si>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</si>
  <si>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</si>
  <si>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</si>
  <si>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</si>
  <si>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</si>
  <si>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</si>
  <si>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District Taxes</t>
  </si>
  <si>
    <t xml:space="preserve">    Local Capital Improvement Tax</t>
  </si>
  <si>
    <t xml:space="preserve">    Gifts and Donations</t>
  </si>
  <si>
    <t xml:space="preserve">    Other local revenue</t>
  </si>
  <si>
    <t>34XX</t>
  </si>
  <si>
    <t xml:space="preserve">    Internal Account Revenue</t>
  </si>
  <si>
    <t>Total Revenues</t>
  </si>
  <si>
    <t>Expenditures</t>
  </si>
  <si>
    <t>Current Expenditures</t>
  </si>
  <si>
    <t>Total Expenditures</t>
  </si>
  <si>
    <t>Excess (Deficiency) of Revenues Over Expenditures</t>
  </si>
  <si>
    <t>Other Financing Sources (Uses)</t>
  </si>
  <si>
    <t>Transfers</t>
  </si>
  <si>
    <t>Transfers in</t>
  </si>
  <si>
    <t>Transfers out</t>
  </si>
  <si>
    <t>Total Other Financing Sources (Uses)</t>
  </si>
  <si>
    <t>Net Change in Fund Balances</t>
  </si>
  <si>
    <t>Fund balances, beginning</t>
  </si>
  <si>
    <t>Adjustments to beginning fund balance</t>
  </si>
  <si>
    <t>Fund Balances, Beginning as Restated</t>
  </si>
  <si>
    <t>Fund Balances, Ending</t>
  </si>
  <si>
    <t>Polk Avenue Elementary, MSID= 1351</t>
  </si>
  <si>
    <t>Hillcrest Elementary, MSID= 1361</t>
  </si>
  <si>
    <t>Janie Howard Wilson Elementary, MSID= 1401</t>
  </si>
  <si>
    <t>Babson Park Elementary, MSID= 1421</t>
  </si>
  <si>
    <t>Bok Academy Middle School, MSID= 1601</t>
  </si>
  <si>
    <t xml:space="preserve">Capital Project Fund </t>
  </si>
  <si>
    <t>Bok Academy North, MSID= 1621</t>
  </si>
  <si>
    <t xml:space="preserve">    Other Financing Sources</t>
  </si>
  <si>
    <t>37XX</t>
  </si>
  <si>
    <t>Lake Wales High School, MSID= 1721</t>
  </si>
  <si>
    <t>LWCS lnc., MSID= 9000</t>
  </si>
  <si>
    <t>Health Services</t>
  </si>
  <si>
    <t>Capital Assets</t>
  </si>
  <si>
    <t>Var</t>
  </si>
  <si>
    <t xml:space="preserve">    Transportation</t>
  </si>
  <si>
    <t xml:space="preserve">    Instruction</t>
  </si>
  <si>
    <t xml:space="preserve">    Instructional support services</t>
  </si>
  <si>
    <t xml:space="preserve">    Board</t>
  </si>
  <si>
    <t xml:space="preserve">    General Administration</t>
  </si>
  <si>
    <t xml:space="preserve">    School administration</t>
  </si>
  <si>
    <t xml:space="preserve">    Facilities and acquisition</t>
  </si>
  <si>
    <t xml:space="preserve">    Fiscal services</t>
  </si>
  <si>
    <t xml:space="preserve">    Food services</t>
  </si>
  <si>
    <t xml:space="preserve">    Central services</t>
  </si>
  <si>
    <t xml:space="preserve">    Pupil transportation services</t>
  </si>
  <si>
    <t xml:space="preserve">    Operation of plant</t>
  </si>
  <si>
    <t xml:space="preserve">    Maintenance of plant</t>
  </si>
  <si>
    <t xml:space="preserve">    Administrative technology services</t>
  </si>
  <si>
    <t xml:space="preserve">    Community services</t>
  </si>
  <si>
    <t xml:space="preserve">    Debt service</t>
  </si>
  <si>
    <t xml:space="preserve">    Internal Account Expenditures</t>
  </si>
  <si>
    <t xml:space="preserve">    Proprietary and Fiduciary Expenses</t>
  </si>
  <si>
    <t>For Month or Quarter Ended and For the Year Ending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</si>
</sst>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9" fontId="2" fillId="0" borderId="0" xfId="3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4" fillId="0" borderId="2" xfId="4" applyFont="1" applyBorder="1" applyAlignment="1" applyProtection="1">
      <alignment horizontal="center" wrapText="1"/>
      <protection locked="0"/>
    </xf>
    <xf numFmtId="0" fontId="4" fillId="0" borderId="3" xfId="4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wrapText="1"/>
    </xf>
    <xf numFmtId="0" fontId="5" fillId="2" borderId="0" xfId="0" applyFont="1" applyFill="1"/>
    <xf numFmtId="0" fontId="6" fillId="2" borderId="0" xfId="4" applyFont="1" applyFill="1" applyBorder="1" applyAlignment="1" applyProtection="1">
      <protection locked="0"/>
    </xf>
    <xf numFmtId="0" fontId="6" fillId="0" borderId="0" xfId="4" applyFont="1" applyBorder="1" applyAlignment="1" applyProtection="1">
      <protection locked="0"/>
    </xf>
    <xf numFmtId="0" fontId="2" fillId="0" borderId="0" xfId="0" applyFont="1" applyFill="1" applyBorder="1"/>
    <xf numFmtId="0" fontId="6" fillId="0" borderId="0" xfId="4" applyFont="1" applyBorder="1" applyAlignment="1" applyProtection="1">
      <alignment horizontal="center"/>
      <protection locked="0"/>
    </xf>
    <xf numFmtId="42" fontId="2" fillId="0" borderId="0" xfId="2" applyNumberFormat="1" applyFont="1" applyFill="1" applyBorder="1" applyAlignment="1">
      <alignment horizontal="right"/>
    </xf>
    <xf numFmtId="9" fontId="2" fillId="0" borderId="0" xfId="3" applyFont="1" applyFill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44" fontId="2" fillId="0" borderId="0" xfId="2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0" fontId="6" fillId="0" borderId="0" xfId="4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43" fontId="2" fillId="0" borderId="0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9" fontId="2" fillId="0" borderId="3" xfId="3" applyFont="1" applyBorder="1" applyAlignment="1">
      <alignment horizontal="right"/>
    </xf>
    <xf numFmtId="0" fontId="6" fillId="0" borderId="0" xfId="4" applyFont="1" applyBorder="1" applyAlignment="1" applyProtection="1">
      <alignment horizontal="left" indent="2"/>
      <protection locked="0"/>
    </xf>
    <xf numFmtId="0" fontId="6" fillId="0" borderId="0" xfId="4" applyFont="1" applyBorder="1" applyAlignment="1" applyProtection="1">
      <alignment horizontal="left"/>
      <protection locked="0"/>
    </xf>
    <xf numFmtId="43" fontId="2" fillId="0" borderId="2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7" xfId="0" applyFont="1" applyBorder="1"/>
    <xf numFmtId="0" fontId="2" fillId="0" borderId="8" xfId="0" applyFont="1" applyBorder="1"/>
    <xf numFmtId="44" fontId="2" fillId="0" borderId="8" xfId="2" applyFont="1" applyBorder="1" applyAlignment="1">
      <alignment horizontal="right"/>
    </xf>
    <xf numFmtId="9" fontId="2" fillId="0" borderId="8" xfId="3" applyFont="1" applyBorder="1" applyAlignment="1">
      <alignment horizontal="right"/>
    </xf>
    <xf numFmtId="43" fontId="2" fillId="0" borderId="8" xfId="1" applyFont="1" applyBorder="1" applyAlignment="1">
      <alignment horizontal="right"/>
    </xf>
    <xf numFmtId="44" fontId="2" fillId="0" borderId="0" xfId="0" applyNumberFormat="1" applyFont="1"/>
    <xf numFmtId="0" fontId="4" fillId="0" borderId="3" xfId="4" applyFont="1" applyFill="1" applyBorder="1" applyAlignment="1" applyProtection="1">
      <alignment horizontal="center" wrapText="1"/>
      <protection locked="0"/>
    </xf>
    <xf numFmtId="0" fontId="4" fillId="0" borderId="0" xfId="4" applyFont="1" applyBorder="1" applyAlignment="1" applyProtection="1">
      <alignment horizontal="center"/>
      <protection locked="0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1" xfId="0" applyFont="1" applyFill="1" applyBorder="1"/>
    <xf numFmtId="0" fontId="2" fillId="0" borderId="12" xfId="0" applyFont="1" applyBorder="1"/>
    <xf numFmtId="0" fontId="4" fillId="0" borderId="0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center"/>
      <protection locked="0"/>
    </xf>
    <xf numFmtId="0" fontId="7" fillId="0" borderId="0" xfId="4" applyFont="1" applyBorder="1" applyAlignment="1" applyProtection="1">
      <alignment horizontal="center"/>
      <protection locked="0"/>
    </xf>
    <xf numFmtId="0" fontId="5" fillId="0" borderId="8" xfId="0" applyFont="1" applyBorder="1"/>
    <xf numFmtId="0" fontId="7" fillId="0" borderId="0" xfId="4" applyFont="1" applyBorder="1" applyAlignment="1" applyProtection="1">
      <protection locked="0"/>
    </xf>
    <xf numFmtId="43" fontId="2" fillId="0" borderId="0" xfId="0" applyNumberFormat="1" applyFont="1"/>
    <xf numFmtId="41" fontId="2" fillId="0" borderId="3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0" xfId="3" applyNumberFormat="1" applyFont="1" applyBorder="1" applyAlignment="1">
      <alignment horizontal="right"/>
    </xf>
    <xf numFmtId="41" fontId="2" fillId="0" borderId="3" xfId="3" applyNumberFormat="1" applyFont="1" applyBorder="1" applyAlignment="1">
      <alignment horizontal="right"/>
    </xf>
    <xf numFmtId="41" fontId="2" fillId="0" borderId="8" xfId="2" applyNumberFormat="1" applyFont="1" applyBorder="1" applyAlignment="1">
      <alignment horizontal="right"/>
    </xf>
    <xf numFmtId="41" fontId="2" fillId="0" borderId="8" xfId="3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2" fontId="2" fillId="0" borderId="8" xfId="2" applyNumberFormat="1" applyFont="1" applyBorder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7" fillId="0" borderId="0" xfId="4" applyFont="1" applyBorder="1" applyAlignment="1" applyProtection="1">
      <alignment horizontal="center"/>
      <protection locked="0"/>
    </xf>
    <xf numFmtId="0" fontId="4" fillId="0" borderId="4" xfId="4" applyFont="1" applyBorder="1" applyAlignment="1" applyProtection="1">
      <alignment horizontal="center"/>
      <protection locked="0"/>
    </xf>
    <xf numFmtId="0" fontId="4" fillId="0" borderId="3" xfId="4" applyFont="1" applyBorder="1" applyAlignment="1" applyProtection="1">
      <alignment horizontal="center"/>
      <protection locked="0"/>
    </xf>
    <xf numFmtId="0" fontId="4" fillId="0" borderId="5" xfId="4" applyFont="1" applyBorder="1" applyAlignment="1" applyProtection="1">
      <alignment horizontal="center"/>
      <protection locked="0"/>
    </xf>
    <xf numFmtId="0" fontId="4" fillId="0" borderId="6" xfId="4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4" fillId="0" borderId="4" xfId="4" applyFont="1" applyFill="1" applyBorder="1" applyAlignment="1" applyProtection="1">
      <alignment horizontal="center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5" xfId="4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20EDB70F-0887-4490-BE70-6CE84C732F5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Affairs/20%20PCSB%20FINANCIALS/2022-2023/New%20Financial%20Rptg%20Requirement-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 Report"/>
      <sheetName val="LocationTable"/>
      <sheetName val="Report Function Series Table"/>
      <sheetName val="Acct Vs Rep Funct SeriesTable"/>
      <sheetName val="Functions Not Found"/>
      <sheetName val="Design Info"/>
      <sheetName val="DataSource"/>
      <sheetName val="Rev &amp; Exp Pivot By Location"/>
      <sheetName val="Stmt of Rev, Exp, Fund By Loc"/>
      <sheetName val="Bal Sheet Pivot By Location"/>
      <sheetName val="Balance Sheet By Loc"/>
    </sheetNames>
    <sheetDataSet>
      <sheetData sheetId="0"/>
      <sheetData sheetId="1">
        <row r="3">
          <cell r="C3" t="str">
            <v>All Lake Wales Charter Schools</v>
          </cell>
          <cell r="D3">
            <v>0</v>
          </cell>
          <cell r="E3">
            <v>4918.5999999999995</v>
          </cell>
          <cell r="F3">
            <v>4918.5999999999995</v>
          </cell>
          <cell r="G3" t="str">
            <v>All Lake Wales Charter Schools</v>
          </cell>
        </row>
        <row r="4">
          <cell r="C4" t="str">
            <v>Polk Avenue Elementary</v>
          </cell>
          <cell r="D4">
            <v>1351</v>
          </cell>
          <cell r="E4">
            <v>531</v>
          </cell>
          <cell r="F4">
            <v>531</v>
          </cell>
          <cell r="G4" t="str">
            <v>Polk Avenue Elementary, MSID= 1351</v>
          </cell>
        </row>
        <row r="5">
          <cell r="C5" t="str">
            <v>Hillcrest Elementary</v>
          </cell>
          <cell r="D5">
            <v>1361</v>
          </cell>
          <cell r="E5">
            <v>662</v>
          </cell>
          <cell r="F5">
            <v>662</v>
          </cell>
          <cell r="G5" t="str">
            <v>Hillcrest Elementary, MSID= 1361</v>
          </cell>
        </row>
        <row r="6">
          <cell r="C6" t="str">
            <v>Janie Howard Wilson Elementary</v>
          </cell>
          <cell r="D6">
            <v>1401</v>
          </cell>
          <cell r="E6">
            <v>446</v>
          </cell>
          <cell r="F6">
            <v>446</v>
          </cell>
          <cell r="G6" t="str">
            <v>Janie Howard Wilson Elementary, MSID= 1401</v>
          </cell>
        </row>
        <row r="7">
          <cell r="C7" t="str">
            <v>Babson Park Elementary</v>
          </cell>
          <cell r="D7">
            <v>1421</v>
          </cell>
          <cell r="E7">
            <v>472</v>
          </cell>
          <cell r="F7">
            <v>472</v>
          </cell>
          <cell r="G7" t="str">
            <v>Babson Park Elementary, MSID= 1421</v>
          </cell>
        </row>
        <row r="8">
          <cell r="C8" t="str">
            <v>Bok Academy Middle School</v>
          </cell>
          <cell r="D8">
            <v>1601</v>
          </cell>
          <cell r="E8">
            <v>610.24</v>
          </cell>
          <cell r="F8">
            <v>610.24</v>
          </cell>
          <cell r="G8" t="str">
            <v>Bok Academy Middle School, MSID= 1601</v>
          </cell>
        </row>
        <row r="9">
          <cell r="C9" t="str">
            <v>Bok Academy North</v>
          </cell>
          <cell r="D9">
            <v>1621</v>
          </cell>
          <cell r="E9">
            <v>614.52</v>
          </cell>
          <cell r="F9">
            <v>614.52</v>
          </cell>
          <cell r="G9" t="str">
            <v>Bok Academy North, MSID= 1621</v>
          </cell>
        </row>
        <row r="10">
          <cell r="C10" t="str">
            <v>Lake Wales High School</v>
          </cell>
          <cell r="D10">
            <v>1721</v>
          </cell>
          <cell r="E10">
            <v>1582.84</v>
          </cell>
          <cell r="F10">
            <v>1582.84</v>
          </cell>
          <cell r="G10" t="str">
            <v>Lake Wales High School, MSID= 1721</v>
          </cell>
        </row>
        <row r="11">
          <cell r="C11" t="str">
            <v>LWCS, Inc.</v>
          </cell>
          <cell r="D11">
            <v>9000</v>
          </cell>
          <cell r="E11">
            <v>0</v>
          </cell>
          <cell r="F11">
            <v>0</v>
          </cell>
          <cell r="G11" t="str">
            <v>LWCS, Inc., MSID= 9000</v>
          </cell>
        </row>
        <row r="12">
          <cell r="C12"/>
          <cell r="D12"/>
          <cell r="E12"/>
          <cell r="F12"/>
          <cell r="G12"/>
        </row>
        <row r="13">
          <cell r="C13"/>
          <cell r="D13"/>
          <cell r="E13"/>
          <cell r="F13"/>
          <cell r="G13"/>
        </row>
      </sheetData>
      <sheetData sheetId="2"/>
      <sheetData sheetId="3"/>
      <sheetData sheetId="4"/>
      <sheetData sheetId="5"/>
      <sheetData sheetId="6"/>
      <sheetData sheetId="7">
        <row r="3">
          <cell r="A3" t="str">
            <v>Revenue and Expense Pivot Table Summary - Based on Source Data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B467A-3E6A-4379-88B1-AC8D42563735}">
  <sheetPr>
    <pageSetUpPr fitToPage="1"/>
  </sheetPr>
  <dimension ref="A1:AE65"/>
  <sheetViews>
    <sheetView topLeftCell="C1" zoomScale="70" zoomScaleNormal="70" zoomScaleSheetLayoutView="90" zoomScalePageLayoutView="30" workbookViewId="0">
      <selection activeCell="R53" sqref="R53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41" style="4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140625" style="4" bestFit="1" customWidth="1"/>
    <col min="29" max="29" width="18.28515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3.25" x14ac:dyDescent="0.35">
      <c r="A1" s="45"/>
      <c r="B1" s="46"/>
      <c r="C1" s="70" t="s">
        <v>50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ht="23.25" x14ac:dyDescent="0.35">
      <c r="A2" s="47"/>
      <c r="B2" s="48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ht="23.25" x14ac:dyDescent="0.35">
      <c r="A3" s="47"/>
      <c r="B3" s="48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ht="23.25" x14ac:dyDescent="0.35">
      <c r="A4" s="47"/>
      <c r="B4" s="48"/>
      <c r="C4" s="70" t="s">
        <v>82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1" ht="28.5" customHeight="1" x14ac:dyDescent="0.2">
      <c r="A5" s="47"/>
      <c r="B5" s="4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1" ht="15.75" x14ac:dyDescent="0.25">
      <c r="A6" s="47"/>
      <c r="B6" s="48"/>
      <c r="C6" s="5"/>
      <c r="D6" s="44" t="s">
        <v>2</v>
      </c>
      <c r="E6" s="6">
        <v>541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15.75" x14ac:dyDescent="0.25">
      <c r="A7" s="47"/>
      <c r="B7" s="48"/>
      <c r="C7" s="5"/>
      <c r="D7" s="44" t="s">
        <v>3</v>
      </c>
      <c r="E7" s="7">
        <f>E6</f>
        <v>541</v>
      </c>
      <c r="F7" s="5"/>
      <c r="G7" s="8">
        <f>IF(E6=0,"%",E7/E6)</f>
        <v>1</v>
      </c>
      <c r="H7" s="9" t="s">
        <v>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47"/>
      <c r="B8" s="48"/>
      <c r="C8" s="5"/>
      <c r="D8" s="4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47"/>
      <c r="B9" s="48"/>
      <c r="C9" s="5"/>
      <c r="D9" s="44"/>
      <c r="E9" s="44"/>
      <c r="F9" s="44"/>
      <c r="G9" s="71" t="s">
        <v>5</v>
      </c>
      <c r="H9" s="72"/>
      <c r="I9" s="72"/>
      <c r="J9" s="73"/>
      <c r="K9" s="9"/>
      <c r="L9" s="71" t="s">
        <v>6</v>
      </c>
      <c r="M9" s="72"/>
      <c r="N9" s="72"/>
      <c r="O9" s="73"/>
      <c r="P9" s="9"/>
      <c r="Q9" s="71" t="s">
        <v>7</v>
      </c>
      <c r="R9" s="72"/>
      <c r="S9" s="72"/>
      <c r="T9" s="73"/>
      <c r="U9" s="9"/>
      <c r="V9" s="71" t="s">
        <v>8</v>
      </c>
      <c r="W9" s="72"/>
      <c r="X9" s="72"/>
      <c r="Y9" s="73"/>
      <c r="Z9" s="9"/>
      <c r="AA9" s="71" t="s">
        <v>9</v>
      </c>
      <c r="AB9" s="72"/>
      <c r="AC9" s="72"/>
      <c r="AD9" s="72"/>
    </row>
    <row r="10" spans="1:31" s="2" customFormat="1" ht="63" x14ac:dyDescent="0.25">
      <c r="A10" s="49"/>
      <c r="B10" s="50"/>
      <c r="C10" s="53"/>
      <c r="D10" s="10"/>
      <c r="E10" s="11" t="s">
        <v>10</v>
      </c>
      <c r="F10" s="10"/>
      <c r="G10" s="12" t="s">
        <v>11</v>
      </c>
      <c r="H10" s="12" t="s">
        <v>12</v>
      </c>
      <c r="I10" s="12" t="s">
        <v>13</v>
      </c>
      <c r="J10" s="12" t="s">
        <v>14</v>
      </c>
      <c r="K10" s="13"/>
      <c r="L10" s="12" t="s">
        <v>11</v>
      </c>
      <c r="M10" s="12" t="s">
        <v>12</v>
      </c>
      <c r="N10" s="12" t="s">
        <v>13</v>
      </c>
      <c r="O10" s="12" t="s">
        <v>14</v>
      </c>
      <c r="P10" s="13"/>
      <c r="Q10" s="12" t="s">
        <v>11</v>
      </c>
      <c r="R10" s="12" t="s">
        <v>12</v>
      </c>
      <c r="S10" s="12" t="s">
        <v>13</v>
      </c>
      <c r="T10" s="12" t="s">
        <v>14</v>
      </c>
      <c r="U10" s="13"/>
      <c r="V10" s="12" t="s">
        <v>11</v>
      </c>
      <c r="W10" s="12" t="s">
        <v>12</v>
      </c>
      <c r="X10" s="12" t="s">
        <v>13</v>
      </c>
      <c r="Y10" s="12" t="s">
        <v>14</v>
      </c>
      <c r="Z10" s="13"/>
      <c r="AA10" s="12" t="s">
        <v>11</v>
      </c>
      <c r="AB10" s="12" t="s">
        <v>12</v>
      </c>
      <c r="AC10" s="12" t="s">
        <v>13</v>
      </c>
      <c r="AD10" s="12" t="s">
        <v>14</v>
      </c>
      <c r="AE10" s="10"/>
    </row>
    <row r="11" spans="1:31" x14ac:dyDescent="0.2">
      <c r="A11" s="47"/>
      <c r="B11" s="4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ht="15.75" x14ac:dyDescent="0.25">
      <c r="A12" s="51"/>
      <c r="B12" s="48"/>
      <c r="C12" s="9" t="s">
        <v>15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1" ht="15.75" x14ac:dyDescent="0.25">
      <c r="A13" s="51" t="str">
        <f>$C$12</f>
        <v>Revenues</v>
      </c>
      <c r="B13" s="15" t="s">
        <v>16</v>
      </c>
      <c r="C13" s="9" t="s">
        <v>17</v>
      </c>
      <c r="D13" s="16" t="s">
        <v>16</v>
      </c>
      <c r="E13" s="44"/>
      <c r="F13" s="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51" t="str">
        <f t="shared" ref="A14:A29" si="0">$C$12</f>
        <v>Revenues</v>
      </c>
      <c r="B14" s="15" t="s">
        <v>16</v>
      </c>
      <c r="C14" s="9" t="s">
        <v>17</v>
      </c>
      <c r="D14" s="16" t="s">
        <v>18</v>
      </c>
      <c r="E14" s="18">
        <v>3100</v>
      </c>
      <c r="F14" s="5"/>
      <c r="G14" s="19">
        <v>0</v>
      </c>
      <c r="H14" s="19">
        <v>0</v>
      </c>
      <c r="I14" s="19">
        <v>0</v>
      </c>
      <c r="J14" s="20" t="str">
        <f>IF(I14=0,"%",H14/I14)</f>
        <v>%</v>
      </c>
      <c r="K14" s="21"/>
      <c r="L14" s="19">
        <v>0</v>
      </c>
      <c r="M14" s="19">
        <v>0</v>
      </c>
      <c r="N14" s="19">
        <v>0</v>
      </c>
      <c r="O14" s="20" t="str">
        <f>IF(N14=0,"%",M14/N14)</f>
        <v>%</v>
      </c>
      <c r="P14" s="21"/>
      <c r="Q14" s="19">
        <v>0</v>
      </c>
      <c r="R14" s="19">
        <v>0</v>
      </c>
      <c r="S14" s="19">
        <v>0</v>
      </c>
      <c r="T14" s="8" t="str">
        <f>IF(S14=0,"%",R14/S14)</f>
        <v>%</v>
      </c>
      <c r="U14" s="22"/>
      <c r="V14" s="23">
        <v>0</v>
      </c>
      <c r="W14" s="23">
        <v>0</v>
      </c>
      <c r="X14" s="23">
        <v>0</v>
      </c>
      <c r="Y14" s="8" t="str">
        <f>IF(X14=0,"%",W14/X14)</f>
        <v>%</v>
      </c>
      <c r="Z14" s="22"/>
      <c r="AA14" s="23">
        <f>G14+Q14+V14</f>
        <v>0</v>
      </c>
      <c r="AB14" s="23">
        <f>H14+R14+W14</f>
        <v>0</v>
      </c>
      <c r="AC14" s="23">
        <f>I14+S14+X14</f>
        <v>0</v>
      </c>
      <c r="AD14" s="8" t="str">
        <f>IF(AC14=0,"%",AB14/AC14)</f>
        <v>%</v>
      </c>
    </row>
    <row r="15" spans="1:31" ht="15.75" x14ac:dyDescent="0.25">
      <c r="A15" s="51" t="str">
        <f t="shared" si="0"/>
        <v>Revenues</v>
      </c>
      <c r="B15" s="15" t="s">
        <v>16</v>
      </c>
      <c r="C15" s="9" t="s">
        <v>17</v>
      </c>
      <c r="D15" s="16" t="s">
        <v>19</v>
      </c>
      <c r="E15" s="24">
        <v>3200</v>
      </c>
      <c r="F15" s="5"/>
      <c r="G15" s="19">
        <v>0</v>
      </c>
      <c r="H15" s="19">
        <v>0</v>
      </c>
      <c r="I15" s="19">
        <v>0</v>
      </c>
      <c r="J15" s="20" t="str">
        <f t="shared" ref="J15:J29" si="1">IF(I15=0,"%",H15/I15)</f>
        <v>%</v>
      </c>
      <c r="K15" s="25"/>
      <c r="L15" s="19">
        <v>0</v>
      </c>
      <c r="M15" s="19">
        <v>0</v>
      </c>
      <c r="N15" s="19">
        <v>0</v>
      </c>
      <c r="O15" s="20" t="str">
        <f t="shared" ref="O15" si="2">IF(N15=0,"%",M15/N15)</f>
        <v>%</v>
      </c>
      <c r="P15" s="25"/>
      <c r="Q15" s="19">
        <v>43334.52</v>
      </c>
      <c r="R15" s="19">
        <v>86306.84</v>
      </c>
      <c r="S15" s="19">
        <v>437245</v>
      </c>
      <c r="T15" s="8">
        <f t="shared" ref="T15" si="3">IF(S15=0,"%",R15/S15)</f>
        <v>0.19738782604718177</v>
      </c>
      <c r="U15" s="26"/>
      <c r="V15" s="23">
        <v>0</v>
      </c>
      <c r="W15" s="23">
        <v>0</v>
      </c>
      <c r="X15" s="23">
        <v>0</v>
      </c>
      <c r="Y15" s="8" t="str">
        <f t="shared" ref="Y15" si="4">IF(X15=0,"%",W15/X15)</f>
        <v>%</v>
      </c>
      <c r="Z15" s="26"/>
      <c r="AA15" s="23">
        <f t="shared" ref="AA15:AA29" si="5">G15+Q15+V15</f>
        <v>43334.52</v>
      </c>
      <c r="AB15" s="23">
        <f t="shared" ref="AB15:AB29" si="6">H15+R15+W15</f>
        <v>86306.84</v>
      </c>
      <c r="AC15" s="23">
        <f t="shared" ref="AC15:AC29" si="7">I15+S15+X15</f>
        <v>437245</v>
      </c>
      <c r="AD15" s="8">
        <f t="shared" ref="AD15" si="8">IF(AC15=0,"%",AB15/AC15)</f>
        <v>0.19738782604718177</v>
      </c>
    </row>
    <row r="16" spans="1:31" ht="15.75" x14ac:dyDescent="0.25">
      <c r="A16" s="51" t="str">
        <f t="shared" si="0"/>
        <v>Revenues</v>
      </c>
      <c r="B16" s="15" t="s">
        <v>20</v>
      </c>
      <c r="C16" s="9" t="s">
        <v>17</v>
      </c>
      <c r="D16" s="16" t="s">
        <v>20</v>
      </c>
      <c r="E16" s="18"/>
      <c r="F16" s="5"/>
      <c r="G16" s="19"/>
      <c r="H16" s="19"/>
      <c r="I16" s="19"/>
      <c r="J16" s="20"/>
      <c r="K16" s="27"/>
      <c r="L16" s="19"/>
      <c r="M16" s="19"/>
      <c r="N16" s="19"/>
      <c r="O16" s="20"/>
      <c r="P16" s="27"/>
      <c r="Q16" s="19"/>
      <c r="R16" s="19"/>
      <c r="S16" s="19"/>
      <c r="T16" s="8"/>
      <c r="U16" s="28"/>
      <c r="V16" s="23"/>
      <c r="W16" s="23"/>
      <c r="X16" s="23"/>
      <c r="Y16" s="8"/>
      <c r="Z16" s="28"/>
      <c r="AA16" s="23"/>
      <c r="AB16" s="23"/>
      <c r="AC16" s="23"/>
      <c r="AD16" s="8"/>
    </row>
    <row r="17" spans="1:30" ht="15.75" x14ac:dyDescent="0.25">
      <c r="A17" s="51" t="str">
        <f t="shared" si="0"/>
        <v>Revenues</v>
      </c>
      <c r="B17" s="15" t="s">
        <v>20</v>
      </c>
      <c r="C17" s="9" t="s">
        <v>17</v>
      </c>
      <c r="D17" s="16" t="s">
        <v>21</v>
      </c>
      <c r="E17" s="18">
        <v>3310</v>
      </c>
      <c r="F17" s="5"/>
      <c r="G17" s="19">
        <v>327183.86</v>
      </c>
      <c r="H17" s="19">
        <v>980930.31</v>
      </c>
      <c r="I17" s="19">
        <v>3403946</v>
      </c>
      <c r="J17" s="20">
        <f t="shared" si="1"/>
        <v>0.2881744628146275</v>
      </c>
      <c r="K17" s="25"/>
      <c r="L17" s="19">
        <v>0</v>
      </c>
      <c r="M17" s="19">
        <v>0</v>
      </c>
      <c r="N17" s="19">
        <v>0</v>
      </c>
      <c r="O17" s="20" t="str">
        <f t="shared" ref="O17:O22" si="9">IF(N17=0,"%",M17/N17)</f>
        <v>%</v>
      </c>
      <c r="P17" s="25"/>
      <c r="Q17" s="19">
        <v>0</v>
      </c>
      <c r="R17" s="19">
        <v>0</v>
      </c>
      <c r="S17" s="19">
        <v>0</v>
      </c>
      <c r="T17" s="8" t="str">
        <f t="shared" ref="T17:T22" si="10">IF(S17=0,"%",R17/S17)</f>
        <v>%</v>
      </c>
      <c r="U17" s="26"/>
      <c r="V17" s="23">
        <v>0</v>
      </c>
      <c r="W17" s="23">
        <v>0</v>
      </c>
      <c r="X17" s="23">
        <v>0</v>
      </c>
      <c r="Y17" s="8" t="str">
        <f t="shared" ref="Y17:Y22" si="11">IF(X17=0,"%",W17/X17)</f>
        <v>%</v>
      </c>
      <c r="Z17" s="26"/>
      <c r="AA17" s="23">
        <f t="shared" si="5"/>
        <v>327183.86</v>
      </c>
      <c r="AB17" s="23">
        <f t="shared" si="6"/>
        <v>980930.31</v>
      </c>
      <c r="AC17" s="23">
        <f t="shared" si="7"/>
        <v>3403946</v>
      </c>
      <c r="AD17" s="8">
        <f t="shared" ref="AD17:AD22" si="12">IF(AC17=0,"%",AB17/AC17)</f>
        <v>0.2881744628146275</v>
      </c>
    </row>
    <row r="18" spans="1:30" ht="15.75" x14ac:dyDescent="0.25">
      <c r="A18" s="51" t="str">
        <f t="shared" si="0"/>
        <v>Revenues</v>
      </c>
      <c r="B18" s="15" t="s">
        <v>20</v>
      </c>
      <c r="C18" s="9" t="s">
        <v>17</v>
      </c>
      <c r="D18" s="16" t="s">
        <v>22</v>
      </c>
      <c r="E18" s="18">
        <v>3397</v>
      </c>
      <c r="F18" s="5"/>
      <c r="G18" s="19">
        <v>0</v>
      </c>
      <c r="H18" s="19">
        <v>0</v>
      </c>
      <c r="I18" s="19">
        <v>0</v>
      </c>
      <c r="J18" s="20" t="str">
        <f t="shared" si="1"/>
        <v>%</v>
      </c>
      <c r="K18" s="25"/>
      <c r="L18" s="19">
        <v>0</v>
      </c>
      <c r="M18" s="19">
        <v>0</v>
      </c>
      <c r="N18" s="19">
        <v>0</v>
      </c>
      <c r="O18" s="20" t="str">
        <f t="shared" si="9"/>
        <v>%</v>
      </c>
      <c r="P18" s="25"/>
      <c r="Q18" s="19">
        <v>0</v>
      </c>
      <c r="R18" s="19">
        <v>0</v>
      </c>
      <c r="S18" s="19">
        <v>0</v>
      </c>
      <c r="T18" s="8" t="str">
        <f t="shared" si="10"/>
        <v>%</v>
      </c>
      <c r="U18" s="26"/>
      <c r="V18" s="23">
        <v>0</v>
      </c>
      <c r="W18" s="23">
        <v>0</v>
      </c>
      <c r="X18" s="23">
        <v>0</v>
      </c>
      <c r="Y18" s="8" t="str">
        <f t="shared" si="11"/>
        <v>%</v>
      </c>
      <c r="Z18" s="26"/>
      <c r="AA18" s="23">
        <f t="shared" ref="AA18:AA19" si="13">G18+Q18+V18</f>
        <v>0</v>
      </c>
      <c r="AB18" s="23">
        <f t="shared" ref="AB18:AB19" si="14">H18+R18+W18</f>
        <v>0</v>
      </c>
      <c r="AC18" s="23">
        <f t="shared" ref="AC18:AC19" si="15">I18+S18+X18</f>
        <v>0</v>
      </c>
      <c r="AD18" s="8" t="str">
        <f t="shared" si="12"/>
        <v>%</v>
      </c>
    </row>
    <row r="19" spans="1:30" ht="15.75" x14ac:dyDescent="0.25">
      <c r="A19" s="51"/>
      <c r="B19" s="15"/>
      <c r="C19" s="9"/>
      <c r="D19" s="16" t="s">
        <v>64</v>
      </c>
      <c r="E19" s="18">
        <v>3354</v>
      </c>
      <c r="F19" s="5"/>
      <c r="G19" s="19">
        <v>5247.36</v>
      </c>
      <c r="H19" s="19">
        <v>15742.08</v>
      </c>
      <c r="I19" s="19">
        <v>57721</v>
      </c>
      <c r="J19" s="20">
        <f t="shared" si="1"/>
        <v>0.27272708373035809</v>
      </c>
      <c r="K19" s="25"/>
      <c r="L19" s="19"/>
      <c r="M19" s="19"/>
      <c r="N19" s="19"/>
      <c r="O19" s="20"/>
      <c r="P19" s="25"/>
      <c r="Q19" s="19">
        <v>0</v>
      </c>
      <c r="R19" s="19">
        <v>0</v>
      </c>
      <c r="S19" s="19">
        <v>0</v>
      </c>
      <c r="T19" s="8" t="str">
        <f t="shared" si="10"/>
        <v>%</v>
      </c>
      <c r="U19" s="26"/>
      <c r="V19" s="23">
        <v>0</v>
      </c>
      <c r="W19" s="23">
        <v>0</v>
      </c>
      <c r="X19" s="23">
        <v>0</v>
      </c>
      <c r="Y19" s="8" t="str">
        <f t="shared" si="11"/>
        <v>%</v>
      </c>
      <c r="Z19" s="26"/>
      <c r="AA19" s="23">
        <f t="shared" si="13"/>
        <v>5247.36</v>
      </c>
      <c r="AB19" s="23">
        <f t="shared" si="14"/>
        <v>15742.08</v>
      </c>
      <c r="AC19" s="23">
        <f t="shared" si="15"/>
        <v>57721</v>
      </c>
      <c r="AD19" s="8">
        <f t="shared" si="12"/>
        <v>0.27272708373035809</v>
      </c>
    </row>
    <row r="20" spans="1:30" ht="15.75" x14ac:dyDescent="0.25">
      <c r="A20" s="51" t="str">
        <f t="shared" si="0"/>
        <v>Revenues</v>
      </c>
      <c r="B20" s="15" t="s">
        <v>20</v>
      </c>
      <c r="C20" s="9" t="s">
        <v>17</v>
      </c>
      <c r="D20" s="16" t="s">
        <v>23</v>
      </c>
      <c r="E20" s="18">
        <v>3355</v>
      </c>
      <c r="F20" s="5"/>
      <c r="G20" s="19">
        <v>50667.61</v>
      </c>
      <c r="H20" s="19">
        <v>151880.12</v>
      </c>
      <c r="I20" s="19">
        <v>558120</v>
      </c>
      <c r="J20" s="20">
        <f t="shared" si="1"/>
        <v>0.27212807281588186</v>
      </c>
      <c r="K20" s="25"/>
      <c r="L20" s="19">
        <v>0</v>
      </c>
      <c r="M20" s="19">
        <v>0</v>
      </c>
      <c r="N20" s="19">
        <v>0</v>
      </c>
      <c r="O20" s="20" t="str">
        <f t="shared" si="9"/>
        <v>%</v>
      </c>
      <c r="P20" s="25"/>
      <c r="Q20" s="19">
        <v>0</v>
      </c>
      <c r="R20" s="19">
        <v>0</v>
      </c>
      <c r="S20" s="19">
        <v>0</v>
      </c>
      <c r="T20" s="8" t="str">
        <f t="shared" si="10"/>
        <v>%</v>
      </c>
      <c r="U20" s="26"/>
      <c r="V20" s="23">
        <v>0</v>
      </c>
      <c r="W20" s="23">
        <v>0</v>
      </c>
      <c r="X20" s="23">
        <v>0</v>
      </c>
      <c r="Y20" s="8" t="str">
        <f t="shared" si="11"/>
        <v>%</v>
      </c>
      <c r="Z20" s="26"/>
      <c r="AA20" s="23">
        <f t="shared" si="5"/>
        <v>50667.61</v>
      </c>
      <c r="AB20" s="23">
        <f t="shared" si="6"/>
        <v>151880.12</v>
      </c>
      <c r="AC20" s="23">
        <f t="shared" si="7"/>
        <v>558120</v>
      </c>
      <c r="AD20" s="8">
        <f t="shared" si="12"/>
        <v>0.27212807281588186</v>
      </c>
    </row>
    <row r="21" spans="1:30" ht="15.75" x14ac:dyDescent="0.25">
      <c r="A21" s="51" t="str">
        <f t="shared" si="0"/>
        <v>Revenues</v>
      </c>
      <c r="B21" s="15" t="s">
        <v>20</v>
      </c>
      <c r="C21" s="9" t="s">
        <v>17</v>
      </c>
      <c r="D21" s="16" t="s">
        <v>24</v>
      </c>
      <c r="E21" s="18">
        <v>3361</v>
      </c>
      <c r="F21" s="5"/>
      <c r="G21" s="19">
        <v>0</v>
      </c>
      <c r="H21" s="19">
        <v>0</v>
      </c>
      <c r="I21" s="19">
        <v>0</v>
      </c>
      <c r="J21" s="20" t="str">
        <f t="shared" si="1"/>
        <v>%</v>
      </c>
      <c r="K21" s="25"/>
      <c r="L21" s="19">
        <v>0</v>
      </c>
      <c r="M21" s="19">
        <v>0</v>
      </c>
      <c r="N21" s="19">
        <v>0</v>
      </c>
      <c r="O21" s="20" t="str">
        <f t="shared" si="9"/>
        <v>%</v>
      </c>
      <c r="P21" s="25"/>
      <c r="Q21" s="19">
        <v>0</v>
      </c>
      <c r="R21" s="19">
        <v>0</v>
      </c>
      <c r="S21" s="19">
        <v>0</v>
      </c>
      <c r="T21" s="8" t="str">
        <f t="shared" si="10"/>
        <v>%</v>
      </c>
      <c r="U21" s="26"/>
      <c r="V21" s="23">
        <v>0</v>
      </c>
      <c r="W21" s="23">
        <v>0</v>
      </c>
      <c r="X21" s="23">
        <v>0</v>
      </c>
      <c r="Y21" s="8" t="str">
        <f t="shared" si="11"/>
        <v>%</v>
      </c>
      <c r="Z21" s="26"/>
      <c r="AA21" s="23">
        <f t="shared" si="5"/>
        <v>0</v>
      </c>
      <c r="AB21" s="23">
        <f t="shared" si="6"/>
        <v>0</v>
      </c>
      <c r="AC21" s="23">
        <f t="shared" si="7"/>
        <v>0</v>
      </c>
      <c r="AD21" s="8" t="str">
        <f t="shared" si="12"/>
        <v>%</v>
      </c>
    </row>
    <row r="22" spans="1:30" ht="15.75" x14ac:dyDescent="0.25">
      <c r="A22" s="51" t="str">
        <f t="shared" si="0"/>
        <v>Revenues</v>
      </c>
      <c r="B22" s="15" t="s">
        <v>20</v>
      </c>
      <c r="C22" s="9" t="s">
        <v>17</v>
      </c>
      <c r="D22" s="16" t="s">
        <v>25</v>
      </c>
      <c r="E22" s="18" t="s">
        <v>26</v>
      </c>
      <c r="F22" s="5"/>
      <c r="G22" s="19">
        <v>1800</v>
      </c>
      <c r="H22" s="19">
        <v>10500</v>
      </c>
      <c r="I22" s="19">
        <v>181784</v>
      </c>
      <c r="J22" s="20">
        <f t="shared" si="1"/>
        <v>5.7760859041499801E-2</v>
      </c>
      <c r="K22" s="25"/>
      <c r="L22" s="19">
        <v>0</v>
      </c>
      <c r="M22" s="19">
        <v>0</v>
      </c>
      <c r="N22" s="19">
        <v>0</v>
      </c>
      <c r="O22" s="20" t="str">
        <f t="shared" si="9"/>
        <v>%</v>
      </c>
      <c r="P22" s="25"/>
      <c r="Q22" s="19">
        <v>0</v>
      </c>
      <c r="R22" s="19">
        <v>0</v>
      </c>
      <c r="S22" s="19">
        <v>0</v>
      </c>
      <c r="T22" s="8" t="str">
        <f t="shared" si="10"/>
        <v>%</v>
      </c>
      <c r="U22" s="26"/>
      <c r="V22" s="23">
        <v>0</v>
      </c>
      <c r="W22" s="23">
        <v>0</v>
      </c>
      <c r="X22" s="23">
        <v>0</v>
      </c>
      <c r="Y22" s="8" t="str">
        <f t="shared" si="11"/>
        <v>%</v>
      </c>
      <c r="Z22" s="26"/>
      <c r="AA22" s="23">
        <f t="shared" si="5"/>
        <v>1800</v>
      </c>
      <c r="AB22" s="23">
        <f t="shared" si="6"/>
        <v>10500</v>
      </c>
      <c r="AC22" s="23">
        <f t="shared" si="7"/>
        <v>181784</v>
      </c>
      <c r="AD22" s="8">
        <f t="shared" si="12"/>
        <v>5.7760859041499801E-2</v>
      </c>
    </row>
    <row r="23" spans="1:30" ht="15.75" x14ac:dyDescent="0.25">
      <c r="A23" s="51" t="str">
        <f t="shared" si="0"/>
        <v>Revenues</v>
      </c>
      <c r="B23" s="15" t="s">
        <v>27</v>
      </c>
      <c r="C23" s="9" t="s">
        <v>17</v>
      </c>
      <c r="D23" s="16" t="s">
        <v>27</v>
      </c>
      <c r="E23" s="18"/>
      <c r="F23" s="5"/>
      <c r="G23" s="19"/>
      <c r="H23" s="19"/>
      <c r="I23" s="19"/>
      <c r="J23" s="20"/>
      <c r="K23" s="27"/>
      <c r="L23" s="19"/>
      <c r="M23" s="19"/>
      <c r="N23" s="19"/>
      <c r="O23" s="20"/>
      <c r="P23" s="27"/>
      <c r="Q23" s="19"/>
      <c r="R23" s="19"/>
      <c r="S23" s="19"/>
      <c r="T23" s="8"/>
      <c r="U23" s="28"/>
      <c r="V23" s="23"/>
      <c r="W23" s="23"/>
      <c r="X23" s="23"/>
      <c r="Y23" s="8"/>
      <c r="Z23" s="28"/>
      <c r="AA23" s="23"/>
      <c r="AB23" s="23"/>
      <c r="AC23" s="23"/>
      <c r="AD23" s="8"/>
    </row>
    <row r="24" spans="1:30" ht="15.75" x14ac:dyDescent="0.25">
      <c r="A24" s="51" t="str">
        <f t="shared" si="0"/>
        <v>Revenues</v>
      </c>
      <c r="B24" s="15" t="s">
        <v>27</v>
      </c>
      <c r="C24" s="5" t="s">
        <v>17</v>
      </c>
      <c r="D24" s="16" t="s">
        <v>28</v>
      </c>
      <c r="E24" s="18">
        <v>3430</v>
      </c>
      <c r="F24" s="5"/>
      <c r="G24" s="19">
        <v>0</v>
      </c>
      <c r="H24" s="19">
        <v>0</v>
      </c>
      <c r="I24" s="19">
        <v>0</v>
      </c>
      <c r="J24" s="20" t="str">
        <f t="shared" si="1"/>
        <v>%</v>
      </c>
      <c r="K24" s="29"/>
      <c r="L24" s="19">
        <v>0</v>
      </c>
      <c r="M24" s="19">
        <v>0</v>
      </c>
      <c r="N24" s="19">
        <v>0</v>
      </c>
      <c r="O24" s="20" t="str">
        <f t="shared" ref="O24:O29" si="16">IF(N24=0,"%",M24/N24)</f>
        <v>%</v>
      </c>
      <c r="P24" s="29"/>
      <c r="Q24" s="19">
        <v>0</v>
      </c>
      <c r="R24" s="19">
        <v>0</v>
      </c>
      <c r="S24" s="19">
        <v>0</v>
      </c>
      <c r="T24" s="8" t="str">
        <f t="shared" ref="T24:T29" si="17">IF(S24=0,"%",R24/S24)</f>
        <v>%</v>
      </c>
      <c r="U24" s="30"/>
      <c r="V24" s="23">
        <v>0</v>
      </c>
      <c r="W24" s="23">
        <v>0</v>
      </c>
      <c r="X24" s="23">
        <v>0</v>
      </c>
      <c r="Y24" s="8" t="str">
        <f t="shared" ref="Y24:Y29" si="18">IF(X24=0,"%",W24/X24)</f>
        <v>%</v>
      </c>
      <c r="Z24" s="30"/>
      <c r="AA24" s="23">
        <f t="shared" si="5"/>
        <v>0</v>
      </c>
      <c r="AB24" s="23">
        <f t="shared" si="6"/>
        <v>0</v>
      </c>
      <c r="AC24" s="23">
        <f t="shared" si="7"/>
        <v>0</v>
      </c>
      <c r="AD24" s="8" t="str">
        <f t="shared" ref="AD24:AD29" si="19">IF(AC24=0,"%",AB24/AC24)</f>
        <v>%</v>
      </c>
    </row>
    <row r="25" spans="1:30" ht="15.75" x14ac:dyDescent="0.25">
      <c r="A25" s="51" t="str">
        <f t="shared" si="0"/>
        <v>Revenues</v>
      </c>
      <c r="B25" s="15" t="s">
        <v>27</v>
      </c>
      <c r="C25" s="5"/>
      <c r="D25" s="16" t="s">
        <v>29</v>
      </c>
      <c r="E25" s="18">
        <v>3411</v>
      </c>
      <c r="F25" s="5"/>
      <c r="G25" s="19">
        <v>19354</v>
      </c>
      <c r="H25" s="19">
        <v>57232</v>
      </c>
      <c r="I25" s="19">
        <v>218757</v>
      </c>
      <c r="J25" s="20">
        <f t="shared" si="1"/>
        <v>0.2616236280439026</v>
      </c>
      <c r="K25" s="29"/>
      <c r="L25" s="19">
        <v>0</v>
      </c>
      <c r="M25" s="19">
        <v>0</v>
      </c>
      <c r="N25" s="19">
        <v>0</v>
      </c>
      <c r="O25" s="20" t="str">
        <f t="shared" si="16"/>
        <v>%</v>
      </c>
      <c r="P25" s="29"/>
      <c r="Q25" s="19">
        <v>0</v>
      </c>
      <c r="R25" s="19">
        <v>0</v>
      </c>
      <c r="S25" s="19">
        <v>0</v>
      </c>
      <c r="T25" s="8" t="str">
        <f t="shared" si="17"/>
        <v>%</v>
      </c>
      <c r="U25" s="30"/>
      <c r="V25" s="23">
        <v>0</v>
      </c>
      <c r="W25" s="23">
        <v>0</v>
      </c>
      <c r="X25" s="23">
        <v>0</v>
      </c>
      <c r="Y25" s="8" t="str">
        <f t="shared" si="18"/>
        <v>%</v>
      </c>
      <c r="Z25" s="30"/>
      <c r="AA25" s="23">
        <f t="shared" si="5"/>
        <v>19354</v>
      </c>
      <c r="AB25" s="23">
        <f t="shared" si="6"/>
        <v>57232</v>
      </c>
      <c r="AC25" s="23">
        <f t="shared" si="7"/>
        <v>218757</v>
      </c>
      <c r="AD25" s="8">
        <f t="shared" si="19"/>
        <v>0.2616236280439026</v>
      </c>
    </row>
    <row r="26" spans="1:30" ht="15.75" x14ac:dyDescent="0.25">
      <c r="A26" s="51" t="str">
        <f t="shared" si="0"/>
        <v>Revenues</v>
      </c>
      <c r="B26" s="15" t="s">
        <v>27</v>
      </c>
      <c r="C26" s="5" t="s">
        <v>17</v>
      </c>
      <c r="D26" s="16" t="s">
        <v>30</v>
      </c>
      <c r="E26" s="18">
        <v>3413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9"/>
      <c r="L26" s="19">
        <v>0</v>
      </c>
      <c r="M26" s="19">
        <v>0</v>
      </c>
      <c r="N26" s="19">
        <v>0</v>
      </c>
      <c r="O26" s="20" t="str">
        <f t="shared" si="16"/>
        <v>%</v>
      </c>
      <c r="P26" s="29"/>
      <c r="Q26" s="19">
        <v>0</v>
      </c>
      <c r="R26" s="19">
        <v>0</v>
      </c>
      <c r="S26" s="19">
        <v>0</v>
      </c>
      <c r="T26" s="8" t="str">
        <f t="shared" si="17"/>
        <v>%</v>
      </c>
      <c r="U26" s="30"/>
      <c r="V26" s="23">
        <v>0</v>
      </c>
      <c r="W26" s="23">
        <v>0</v>
      </c>
      <c r="X26" s="23">
        <v>0</v>
      </c>
      <c r="Y26" s="8" t="str">
        <f t="shared" si="18"/>
        <v>%</v>
      </c>
      <c r="Z26" s="30"/>
      <c r="AA26" s="23">
        <f t="shared" si="5"/>
        <v>0</v>
      </c>
      <c r="AB26" s="23">
        <f t="shared" si="6"/>
        <v>0</v>
      </c>
      <c r="AC26" s="23">
        <f t="shared" si="7"/>
        <v>0</v>
      </c>
      <c r="AD26" s="8" t="str">
        <f t="shared" si="19"/>
        <v>%</v>
      </c>
    </row>
    <row r="27" spans="1:30" ht="15.75" x14ac:dyDescent="0.25">
      <c r="A27" s="51" t="str">
        <f t="shared" si="0"/>
        <v>Revenues</v>
      </c>
      <c r="B27" s="15" t="s">
        <v>27</v>
      </c>
      <c r="C27" s="5"/>
      <c r="D27" s="16" t="s">
        <v>31</v>
      </c>
      <c r="E27" s="18">
        <v>3440</v>
      </c>
      <c r="F27" s="5"/>
      <c r="G27" s="19">
        <v>0</v>
      </c>
      <c r="H27" s="19">
        <v>0</v>
      </c>
      <c r="I27" s="19">
        <v>0</v>
      </c>
      <c r="J27" s="20" t="str">
        <f t="shared" si="1"/>
        <v>%</v>
      </c>
      <c r="K27" s="29"/>
      <c r="L27" s="19">
        <v>0</v>
      </c>
      <c r="M27" s="19">
        <v>0</v>
      </c>
      <c r="N27" s="19">
        <v>0</v>
      </c>
      <c r="O27" s="20" t="str">
        <f t="shared" si="16"/>
        <v>%</v>
      </c>
      <c r="P27" s="29"/>
      <c r="Q27" s="19">
        <v>0</v>
      </c>
      <c r="R27" s="19">
        <v>0</v>
      </c>
      <c r="S27" s="19">
        <v>0</v>
      </c>
      <c r="T27" s="8" t="str">
        <f t="shared" si="17"/>
        <v>%</v>
      </c>
      <c r="U27" s="30"/>
      <c r="V27" s="23">
        <v>0</v>
      </c>
      <c r="W27" s="23">
        <v>0</v>
      </c>
      <c r="X27" s="23">
        <v>0</v>
      </c>
      <c r="Y27" s="8" t="str">
        <f t="shared" si="18"/>
        <v>%</v>
      </c>
      <c r="Z27" s="30"/>
      <c r="AA27" s="23">
        <f t="shared" si="5"/>
        <v>0</v>
      </c>
      <c r="AB27" s="23">
        <f t="shared" si="6"/>
        <v>0</v>
      </c>
      <c r="AC27" s="23">
        <f t="shared" si="7"/>
        <v>0</v>
      </c>
      <c r="AD27" s="8" t="str">
        <f t="shared" si="19"/>
        <v>%</v>
      </c>
    </row>
    <row r="28" spans="1:30" ht="15.75" x14ac:dyDescent="0.25">
      <c r="A28" s="51" t="str">
        <f t="shared" si="0"/>
        <v>Revenues</v>
      </c>
      <c r="B28" s="15" t="s">
        <v>27</v>
      </c>
      <c r="C28" s="5" t="s">
        <v>17</v>
      </c>
      <c r="D28" s="16" t="s">
        <v>32</v>
      </c>
      <c r="E28" s="18" t="s">
        <v>33</v>
      </c>
      <c r="F28" s="5"/>
      <c r="G28" s="19">
        <v>0</v>
      </c>
      <c r="H28" s="19">
        <v>16.73</v>
      </c>
      <c r="I28" s="19">
        <v>0</v>
      </c>
      <c r="J28" s="20" t="str">
        <f t="shared" si="1"/>
        <v>%</v>
      </c>
      <c r="K28" s="29"/>
      <c r="L28" s="19">
        <v>0</v>
      </c>
      <c r="M28" s="19">
        <v>0</v>
      </c>
      <c r="N28" s="19">
        <v>0</v>
      </c>
      <c r="O28" s="20" t="str">
        <f t="shared" si="16"/>
        <v>%</v>
      </c>
      <c r="P28" s="29"/>
      <c r="Q28" s="19">
        <v>0</v>
      </c>
      <c r="R28" s="19">
        <v>0</v>
      </c>
      <c r="S28" s="19">
        <v>0</v>
      </c>
      <c r="T28" s="8" t="str">
        <f t="shared" si="17"/>
        <v>%</v>
      </c>
      <c r="U28" s="30"/>
      <c r="V28" s="23">
        <v>0</v>
      </c>
      <c r="W28" s="23">
        <v>0</v>
      </c>
      <c r="X28" s="23">
        <v>0</v>
      </c>
      <c r="Y28" s="8" t="str">
        <f t="shared" si="18"/>
        <v>%</v>
      </c>
      <c r="Z28" s="30"/>
      <c r="AA28" s="23">
        <f t="shared" si="5"/>
        <v>0</v>
      </c>
      <c r="AB28" s="23">
        <f t="shared" si="6"/>
        <v>16.73</v>
      </c>
      <c r="AC28" s="23">
        <f t="shared" si="7"/>
        <v>0</v>
      </c>
      <c r="AD28" s="8" t="str">
        <f t="shared" si="19"/>
        <v>%</v>
      </c>
    </row>
    <row r="29" spans="1:30" ht="15.75" x14ac:dyDescent="0.25">
      <c r="A29" s="51" t="str">
        <f t="shared" si="0"/>
        <v>Revenues</v>
      </c>
      <c r="B29" s="15" t="s">
        <v>27</v>
      </c>
      <c r="C29" s="5" t="s">
        <v>17</v>
      </c>
      <c r="D29" s="16" t="s">
        <v>34</v>
      </c>
      <c r="E29" s="18">
        <v>3900</v>
      </c>
      <c r="F29" s="5"/>
      <c r="G29" s="23">
        <v>0</v>
      </c>
      <c r="H29" s="23">
        <v>0</v>
      </c>
      <c r="I29" s="23">
        <v>0</v>
      </c>
      <c r="J29" s="8" t="str">
        <f t="shared" si="1"/>
        <v>%</v>
      </c>
      <c r="K29" s="30"/>
      <c r="L29" s="23">
        <v>0</v>
      </c>
      <c r="M29" s="23">
        <v>0</v>
      </c>
      <c r="N29" s="23">
        <v>0</v>
      </c>
      <c r="O29" s="8" t="str">
        <f t="shared" si="16"/>
        <v>%</v>
      </c>
      <c r="P29" s="30"/>
      <c r="Q29" s="23">
        <v>0</v>
      </c>
      <c r="R29" s="23">
        <v>0</v>
      </c>
      <c r="S29" s="23">
        <v>0</v>
      </c>
      <c r="T29" s="8" t="str">
        <f t="shared" si="17"/>
        <v>%</v>
      </c>
      <c r="U29" s="30"/>
      <c r="V29" s="23">
        <v>1812.14</v>
      </c>
      <c r="W29" s="23">
        <v>5780.14</v>
      </c>
      <c r="X29" s="23">
        <v>0</v>
      </c>
      <c r="Y29" s="8" t="str">
        <f t="shared" si="18"/>
        <v>%</v>
      </c>
      <c r="Z29" s="30"/>
      <c r="AA29" s="23">
        <f t="shared" si="5"/>
        <v>1812.14</v>
      </c>
      <c r="AB29" s="23">
        <f t="shared" si="6"/>
        <v>5780.14</v>
      </c>
      <c r="AC29" s="23">
        <f t="shared" si="7"/>
        <v>0</v>
      </c>
      <c r="AD29" s="8" t="str">
        <f t="shared" si="19"/>
        <v>%</v>
      </c>
    </row>
    <row r="30" spans="1:30" ht="27.75" customHeight="1" x14ac:dyDescent="0.25">
      <c r="A30" s="47"/>
      <c r="B30" s="48"/>
      <c r="C30" s="9" t="s">
        <v>35</v>
      </c>
      <c r="D30" s="5"/>
      <c r="E30" s="5"/>
      <c r="F30" s="5"/>
      <c r="G30" s="59">
        <f>SUM(G14:G29)</f>
        <v>404252.82999999996</v>
      </c>
      <c r="H30" s="59">
        <f>SUM(H14:H29)</f>
        <v>1216301.24</v>
      </c>
      <c r="I30" s="59">
        <f>SUM(I14:I29)</f>
        <v>4420328</v>
      </c>
      <c r="J30" s="32">
        <f>IF(I30=0,"",H30/I30)</f>
        <v>0.27516085684139274</v>
      </c>
      <c r="K30" s="30"/>
      <c r="L30" s="31">
        <f>SUM(L14:L29)</f>
        <v>0</v>
      </c>
      <c r="M30" s="31">
        <f>SUM(M14:M29)</f>
        <v>0</v>
      </c>
      <c r="N30" s="31">
        <f>SUM(N14:N29)</f>
        <v>0</v>
      </c>
      <c r="O30" s="32" t="str">
        <f>IF(N30=0,"",M30/N30)</f>
        <v/>
      </c>
      <c r="P30" s="30"/>
      <c r="Q30" s="59">
        <f>SUM(Q14:Q29)</f>
        <v>43334.52</v>
      </c>
      <c r="R30" s="59">
        <f>SUM(R14:R29)</f>
        <v>86306.84</v>
      </c>
      <c r="S30" s="59">
        <f>SUM(S14:S29)</f>
        <v>437245</v>
      </c>
      <c r="T30" s="32">
        <f>IF(S30=0,"",R30/S30)</f>
        <v>0.19738782604718177</v>
      </c>
      <c r="U30" s="30"/>
      <c r="V30" s="59">
        <f>SUM(V14:V29)</f>
        <v>1812.14</v>
      </c>
      <c r="W30" s="59">
        <f>SUM(W14:W29)</f>
        <v>5780.14</v>
      </c>
      <c r="X30" s="59">
        <f>SUM(X14:X29)</f>
        <v>0</v>
      </c>
      <c r="Y30" s="32" t="str">
        <f>IF(X30=0,"",W30/X30)</f>
        <v/>
      </c>
      <c r="Z30" s="30"/>
      <c r="AA30" s="59">
        <f>SUM(AA14:AA29)</f>
        <v>449399.49</v>
      </c>
      <c r="AB30" s="59">
        <f>SUM(AB14:AB29)</f>
        <v>1308388.22</v>
      </c>
      <c r="AC30" s="59">
        <f>SUM(AC14:AC29)</f>
        <v>4857573</v>
      </c>
      <c r="AD30" s="32">
        <f>IF(AC30=0,"",AB30/AC30)</f>
        <v>0.26935019195800042</v>
      </c>
    </row>
    <row r="31" spans="1:30" x14ac:dyDescent="0.2">
      <c r="A31" s="47"/>
      <c r="B31" s="48"/>
      <c r="C31" s="5"/>
      <c r="D31" s="5"/>
      <c r="E31" s="5"/>
      <c r="F31" s="5"/>
      <c r="G31" s="30"/>
      <c r="H31" s="30"/>
      <c r="I31" s="30"/>
      <c r="J31" s="8"/>
      <c r="K31" s="30"/>
      <c r="L31" s="30"/>
      <c r="M31" s="30"/>
      <c r="N31" s="30"/>
      <c r="O31" s="8"/>
      <c r="P31" s="30"/>
      <c r="Q31" s="30"/>
      <c r="R31" s="30"/>
      <c r="S31" s="30"/>
      <c r="T31" s="8"/>
      <c r="U31" s="30"/>
      <c r="V31" s="30"/>
      <c r="W31" s="30"/>
      <c r="X31" s="30"/>
      <c r="Y31" s="8"/>
      <c r="Z31" s="30"/>
      <c r="AA31" s="30"/>
      <c r="AB31" s="30"/>
      <c r="AC31" s="30"/>
      <c r="AD31" s="8"/>
    </row>
    <row r="32" spans="1:30" ht="15.75" x14ac:dyDescent="0.25">
      <c r="A32" s="47"/>
      <c r="B32" s="48"/>
      <c r="C32" s="9" t="s">
        <v>36</v>
      </c>
      <c r="D32" s="5"/>
      <c r="E32" s="5"/>
      <c r="F32" s="5"/>
      <c r="G32" s="30"/>
      <c r="H32" s="30"/>
      <c r="I32" s="30"/>
      <c r="J32" s="8"/>
      <c r="K32" s="30"/>
      <c r="L32" s="30"/>
      <c r="M32" s="30"/>
      <c r="N32" s="30"/>
      <c r="O32" s="8"/>
      <c r="P32" s="30"/>
      <c r="Q32" s="30"/>
      <c r="R32" s="30"/>
      <c r="S32" s="30"/>
      <c r="T32" s="8"/>
      <c r="U32" s="30"/>
      <c r="V32" s="30"/>
      <c r="W32" s="30"/>
      <c r="X32" s="30"/>
      <c r="Y32" s="8"/>
      <c r="Z32" s="30"/>
      <c r="AA32" s="30"/>
      <c r="AB32" s="30"/>
      <c r="AC32" s="30"/>
      <c r="AD32" s="8"/>
    </row>
    <row r="33" spans="1:30" ht="15.75" x14ac:dyDescent="0.25">
      <c r="A33" s="51" t="s">
        <v>36</v>
      </c>
      <c r="B33" s="48" t="s">
        <v>37</v>
      </c>
      <c r="C33" s="5" t="s">
        <v>17</v>
      </c>
      <c r="D33" s="5" t="s">
        <v>37</v>
      </c>
      <c r="E33" s="5"/>
      <c r="F33" s="5"/>
      <c r="G33" s="30"/>
      <c r="H33" s="30"/>
      <c r="I33" s="30"/>
      <c r="J33" s="8"/>
      <c r="K33" s="30"/>
      <c r="L33" s="30"/>
      <c r="M33" s="30"/>
      <c r="N33" s="30"/>
      <c r="O33" s="8"/>
      <c r="P33" s="30"/>
      <c r="Q33" s="30"/>
      <c r="R33" s="30"/>
      <c r="S33" s="30"/>
      <c r="T33" s="8"/>
      <c r="U33" s="30"/>
      <c r="V33" s="30"/>
      <c r="W33" s="30"/>
      <c r="X33" s="30"/>
      <c r="Y33" s="8"/>
      <c r="Z33" s="30"/>
      <c r="AA33" s="30"/>
      <c r="AB33" s="30"/>
      <c r="AC33" s="30"/>
      <c r="AD33" s="8"/>
    </row>
    <row r="34" spans="1:30" ht="15.75" x14ac:dyDescent="0.25">
      <c r="A34" s="51" t="s">
        <v>36</v>
      </c>
      <c r="B34" s="48" t="s">
        <v>37</v>
      </c>
      <c r="C34" s="5" t="s">
        <v>17</v>
      </c>
      <c r="D34" s="34" t="s">
        <v>65</v>
      </c>
      <c r="E34" s="18">
        <v>5000</v>
      </c>
      <c r="F34" s="34"/>
      <c r="G34" s="23">
        <v>238855.29000000007</v>
      </c>
      <c r="H34" s="23">
        <v>483834.84000000008</v>
      </c>
      <c r="I34" s="23">
        <v>3101583</v>
      </c>
      <c r="J34" s="8">
        <f t="shared" ref="J34:J49" si="20">IF(I34=0,"%",H34/I34)</f>
        <v>0.15599609618701163</v>
      </c>
      <c r="K34" s="30"/>
      <c r="L34" s="23">
        <v>0</v>
      </c>
      <c r="M34" s="23">
        <v>0</v>
      </c>
      <c r="N34" s="23">
        <v>0</v>
      </c>
      <c r="O34" s="8" t="str">
        <f t="shared" ref="O34:O48" si="21">IF(N34=0,"%",M34/N34)</f>
        <v>%</v>
      </c>
      <c r="P34" s="30"/>
      <c r="Q34" s="19">
        <v>95374.27</v>
      </c>
      <c r="R34" s="19">
        <v>143116.76999999999</v>
      </c>
      <c r="S34" s="19">
        <v>437245</v>
      </c>
      <c r="T34" s="8">
        <f t="shared" ref="T34:T48" si="22">IF(S34=0,"%",R34/S34)</f>
        <v>0.32731482349712404</v>
      </c>
      <c r="U34" s="30"/>
      <c r="V34" s="23">
        <v>0</v>
      </c>
      <c r="W34" s="23">
        <v>0</v>
      </c>
      <c r="X34" s="23">
        <v>0</v>
      </c>
      <c r="Y34" s="8" t="str">
        <f t="shared" ref="Y34:Y49" si="23">IF(X34=0,"%",W34/X34)</f>
        <v>%</v>
      </c>
      <c r="Z34" s="30"/>
      <c r="AA34" s="23">
        <f>G34+Q34+V34</f>
        <v>334229.56000000006</v>
      </c>
      <c r="AB34" s="23">
        <f>H34+R34+W34</f>
        <v>626951.6100000001</v>
      </c>
      <c r="AC34" s="23">
        <f>I34+S34+X34</f>
        <v>3538828</v>
      </c>
      <c r="AD34" s="8">
        <f t="shared" ref="AD34:AD48" si="24">IF(AC34=0,"%",AB34/AC34)</f>
        <v>0.17716362874940519</v>
      </c>
    </row>
    <row r="35" spans="1:30" ht="15.75" x14ac:dyDescent="0.25">
      <c r="A35" s="51" t="s">
        <v>36</v>
      </c>
      <c r="B35" s="48" t="s">
        <v>37</v>
      </c>
      <c r="C35" s="5" t="s">
        <v>17</v>
      </c>
      <c r="D35" s="34" t="s">
        <v>66</v>
      </c>
      <c r="E35" s="18">
        <v>6000</v>
      </c>
      <c r="F35" s="34"/>
      <c r="G35" s="23">
        <v>10672.47</v>
      </c>
      <c r="H35" s="23">
        <v>31258.17</v>
      </c>
      <c r="I35" s="23">
        <v>144479</v>
      </c>
      <c r="J35" s="8">
        <f t="shared" si="20"/>
        <v>0.21635095757861003</v>
      </c>
      <c r="K35" s="30"/>
      <c r="L35" s="23">
        <v>0</v>
      </c>
      <c r="M35" s="23">
        <v>0</v>
      </c>
      <c r="N35" s="23">
        <v>0</v>
      </c>
      <c r="O35" s="8" t="str">
        <f t="shared" si="21"/>
        <v>%</v>
      </c>
      <c r="P35" s="30"/>
      <c r="Q35" s="19">
        <v>0</v>
      </c>
      <c r="R35" s="19">
        <v>0</v>
      </c>
      <c r="S35" s="19">
        <v>0</v>
      </c>
      <c r="T35" s="8" t="str">
        <f t="shared" si="22"/>
        <v>%</v>
      </c>
      <c r="U35" s="30"/>
      <c r="V35" s="23">
        <v>0</v>
      </c>
      <c r="W35" s="23">
        <v>0</v>
      </c>
      <c r="X35" s="23">
        <v>0</v>
      </c>
      <c r="Y35" s="8" t="str">
        <f t="shared" si="23"/>
        <v>%</v>
      </c>
      <c r="Z35" s="30"/>
      <c r="AA35" s="23">
        <f t="shared" ref="AA35:AA48" si="25">G35+Q35+V35</f>
        <v>10672.47</v>
      </c>
      <c r="AB35" s="23">
        <f t="shared" ref="AB35:AB48" si="26">H35+R35+W35</f>
        <v>31258.17</v>
      </c>
      <c r="AC35" s="23">
        <f t="shared" ref="AC35:AC48" si="27">I35+S35+X35</f>
        <v>144479</v>
      </c>
      <c r="AD35" s="8">
        <f t="shared" si="24"/>
        <v>0.21635095757861003</v>
      </c>
    </row>
    <row r="36" spans="1:30" ht="15.75" x14ac:dyDescent="0.25">
      <c r="A36" s="51" t="s">
        <v>36</v>
      </c>
      <c r="B36" s="48" t="s">
        <v>37</v>
      </c>
      <c r="C36" s="5" t="s">
        <v>17</v>
      </c>
      <c r="D36" s="34" t="s">
        <v>67</v>
      </c>
      <c r="E36" s="18">
        <v>7100</v>
      </c>
      <c r="F36" s="34"/>
      <c r="G36" s="23">
        <v>6250</v>
      </c>
      <c r="H36" s="23">
        <v>8250</v>
      </c>
      <c r="I36" s="23">
        <v>13000</v>
      </c>
      <c r="J36" s="8">
        <f t="shared" si="20"/>
        <v>0.63461538461538458</v>
      </c>
      <c r="K36" s="30"/>
      <c r="L36" s="23">
        <v>0</v>
      </c>
      <c r="M36" s="23">
        <v>0</v>
      </c>
      <c r="N36" s="23">
        <v>0</v>
      </c>
      <c r="O36" s="8" t="str">
        <f t="shared" si="21"/>
        <v>%</v>
      </c>
      <c r="P36" s="30"/>
      <c r="Q36" s="23">
        <v>0</v>
      </c>
      <c r="R36" s="23">
        <v>0</v>
      </c>
      <c r="S36" s="23">
        <v>0</v>
      </c>
      <c r="T36" s="8" t="str">
        <f t="shared" si="22"/>
        <v>%</v>
      </c>
      <c r="U36" s="30"/>
      <c r="V36" s="23">
        <v>0</v>
      </c>
      <c r="W36" s="23">
        <v>0</v>
      </c>
      <c r="X36" s="23">
        <v>0</v>
      </c>
      <c r="Y36" s="8" t="str">
        <f t="shared" si="23"/>
        <v>%</v>
      </c>
      <c r="Z36" s="30"/>
      <c r="AA36" s="23">
        <f t="shared" si="25"/>
        <v>6250</v>
      </c>
      <c r="AB36" s="23">
        <f t="shared" si="26"/>
        <v>8250</v>
      </c>
      <c r="AC36" s="23">
        <f t="shared" si="27"/>
        <v>13000</v>
      </c>
      <c r="AD36" s="8">
        <f t="shared" si="24"/>
        <v>0.63461538461538458</v>
      </c>
    </row>
    <row r="37" spans="1:30" ht="15.75" x14ac:dyDescent="0.25">
      <c r="A37" s="51" t="s">
        <v>36</v>
      </c>
      <c r="B37" s="48" t="s">
        <v>37</v>
      </c>
      <c r="C37" s="5"/>
      <c r="D37" s="34" t="s">
        <v>68</v>
      </c>
      <c r="E37" s="18">
        <v>7200</v>
      </c>
      <c r="F37" s="34"/>
      <c r="G37" s="23">
        <v>0</v>
      </c>
      <c r="H37" s="23">
        <v>0</v>
      </c>
      <c r="I37" s="23">
        <v>0</v>
      </c>
      <c r="J37" s="8" t="str">
        <f t="shared" si="20"/>
        <v>%</v>
      </c>
      <c r="K37" s="30"/>
      <c r="L37" s="23">
        <v>0</v>
      </c>
      <c r="M37" s="23">
        <v>0</v>
      </c>
      <c r="N37" s="23">
        <v>0</v>
      </c>
      <c r="O37" s="8" t="str">
        <f t="shared" si="21"/>
        <v>%</v>
      </c>
      <c r="P37" s="30"/>
      <c r="Q37" s="23">
        <v>0</v>
      </c>
      <c r="R37" s="23">
        <v>0</v>
      </c>
      <c r="S37" s="23">
        <v>0</v>
      </c>
      <c r="T37" s="8" t="str">
        <f t="shared" si="22"/>
        <v>%</v>
      </c>
      <c r="U37" s="30"/>
      <c r="V37" s="23">
        <v>0</v>
      </c>
      <c r="W37" s="23">
        <v>0</v>
      </c>
      <c r="X37" s="23">
        <v>0</v>
      </c>
      <c r="Y37" s="8" t="str">
        <f t="shared" si="23"/>
        <v>%</v>
      </c>
      <c r="Z37" s="30"/>
      <c r="AA37" s="23">
        <f t="shared" si="25"/>
        <v>0</v>
      </c>
      <c r="AB37" s="23">
        <f t="shared" si="26"/>
        <v>0</v>
      </c>
      <c r="AC37" s="23">
        <f t="shared" si="27"/>
        <v>0</v>
      </c>
      <c r="AD37" s="8" t="str">
        <f t="shared" si="24"/>
        <v>%</v>
      </c>
    </row>
    <row r="38" spans="1:30" ht="15.75" x14ac:dyDescent="0.25">
      <c r="A38" s="51" t="s">
        <v>36</v>
      </c>
      <c r="B38" s="48" t="s">
        <v>37</v>
      </c>
      <c r="C38" s="5" t="s">
        <v>17</v>
      </c>
      <c r="D38" s="34" t="s">
        <v>69</v>
      </c>
      <c r="E38" s="18">
        <v>7300</v>
      </c>
      <c r="F38" s="34"/>
      <c r="G38" s="23">
        <v>34465.320000000007</v>
      </c>
      <c r="H38" s="23">
        <v>97823.06</v>
      </c>
      <c r="I38" s="23">
        <v>453140</v>
      </c>
      <c r="J38" s="8">
        <f t="shared" si="20"/>
        <v>0.21587822747936619</v>
      </c>
      <c r="K38" s="30"/>
      <c r="L38" s="23">
        <v>0</v>
      </c>
      <c r="M38" s="23">
        <v>0</v>
      </c>
      <c r="N38" s="23">
        <v>0</v>
      </c>
      <c r="O38" s="8" t="str">
        <f t="shared" si="21"/>
        <v>%</v>
      </c>
      <c r="P38" s="30"/>
      <c r="Q38" s="23">
        <v>0</v>
      </c>
      <c r="R38" s="23">
        <v>0</v>
      </c>
      <c r="S38" s="23">
        <v>0</v>
      </c>
      <c r="T38" s="8" t="str">
        <f t="shared" si="22"/>
        <v>%</v>
      </c>
      <c r="U38" s="30"/>
      <c r="V38" s="23">
        <v>0</v>
      </c>
      <c r="W38" s="23">
        <v>0</v>
      </c>
      <c r="X38" s="23">
        <v>0</v>
      </c>
      <c r="Y38" s="8" t="str">
        <f t="shared" si="23"/>
        <v>%</v>
      </c>
      <c r="Z38" s="30"/>
      <c r="AA38" s="23">
        <f t="shared" si="25"/>
        <v>34465.320000000007</v>
      </c>
      <c r="AB38" s="23">
        <f t="shared" si="26"/>
        <v>97823.06</v>
      </c>
      <c r="AC38" s="23">
        <f t="shared" si="27"/>
        <v>453140</v>
      </c>
      <c r="AD38" s="8">
        <f t="shared" si="24"/>
        <v>0.21587822747936619</v>
      </c>
    </row>
    <row r="39" spans="1:30" ht="15.75" x14ac:dyDescent="0.25">
      <c r="A39" s="51" t="s">
        <v>36</v>
      </c>
      <c r="B39" s="48" t="s">
        <v>37</v>
      </c>
      <c r="C39" s="5" t="s">
        <v>17</v>
      </c>
      <c r="D39" s="34" t="s">
        <v>70</v>
      </c>
      <c r="E39" s="18">
        <v>7400</v>
      </c>
      <c r="F39" s="34"/>
      <c r="G39" s="23">
        <v>0</v>
      </c>
      <c r="H39" s="23">
        <v>0</v>
      </c>
      <c r="I39" s="23">
        <v>0</v>
      </c>
      <c r="J39" s="8" t="str">
        <f t="shared" si="20"/>
        <v>%</v>
      </c>
      <c r="K39" s="30"/>
      <c r="L39" s="23">
        <v>0</v>
      </c>
      <c r="M39" s="23">
        <v>0</v>
      </c>
      <c r="N39" s="23">
        <v>0</v>
      </c>
      <c r="O39" s="8" t="str">
        <f t="shared" si="21"/>
        <v>%</v>
      </c>
      <c r="P39" s="30"/>
      <c r="Q39" s="23">
        <v>0</v>
      </c>
      <c r="R39" s="23">
        <v>0</v>
      </c>
      <c r="S39" s="23">
        <v>0</v>
      </c>
      <c r="T39" s="8" t="str">
        <f t="shared" si="22"/>
        <v>%</v>
      </c>
      <c r="U39" s="30"/>
      <c r="V39" s="23">
        <v>0</v>
      </c>
      <c r="W39" s="23">
        <v>0</v>
      </c>
      <c r="X39" s="23">
        <v>0</v>
      </c>
      <c r="Y39" s="8" t="str">
        <f t="shared" si="23"/>
        <v>%</v>
      </c>
      <c r="Z39" s="30"/>
      <c r="AA39" s="23">
        <f t="shared" si="25"/>
        <v>0</v>
      </c>
      <c r="AB39" s="23">
        <f t="shared" si="26"/>
        <v>0</v>
      </c>
      <c r="AC39" s="23">
        <f t="shared" si="27"/>
        <v>0</v>
      </c>
      <c r="AD39" s="8" t="str">
        <f t="shared" si="24"/>
        <v>%</v>
      </c>
    </row>
    <row r="40" spans="1:30" ht="15.75" x14ac:dyDescent="0.25">
      <c r="A40" s="51" t="s">
        <v>36</v>
      </c>
      <c r="B40" s="48" t="s">
        <v>37</v>
      </c>
      <c r="C40" s="5" t="s">
        <v>17</v>
      </c>
      <c r="D40" s="34" t="s">
        <v>71</v>
      </c>
      <c r="E40" s="18">
        <v>7500</v>
      </c>
      <c r="F40" s="34"/>
      <c r="G40" s="23">
        <v>1829.21</v>
      </c>
      <c r="H40" s="23">
        <v>5481.2</v>
      </c>
      <c r="I40" s="23">
        <v>21097</v>
      </c>
      <c r="J40" s="8">
        <f t="shared" si="20"/>
        <v>0.25980945158079349</v>
      </c>
      <c r="K40" s="30"/>
      <c r="L40" s="23">
        <v>0</v>
      </c>
      <c r="M40" s="23">
        <v>0</v>
      </c>
      <c r="N40" s="23">
        <v>0</v>
      </c>
      <c r="O40" s="8" t="str">
        <f t="shared" si="21"/>
        <v>%</v>
      </c>
      <c r="P40" s="30"/>
      <c r="Q40" s="23">
        <v>0</v>
      </c>
      <c r="R40" s="23">
        <v>0</v>
      </c>
      <c r="S40" s="23">
        <v>0</v>
      </c>
      <c r="T40" s="8" t="str">
        <f t="shared" si="22"/>
        <v>%</v>
      </c>
      <c r="U40" s="30"/>
      <c r="V40" s="23">
        <v>0</v>
      </c>
      <c r="W40" s="23">
        <v>0</v>
      </c>
      <c r="X40" s="23">
        <v>0</v>
      </c>
      <c r="Y40" s="8" t="str">
        <f t="shared" si="23"/>
        <v>%</v>
      </c>
      <c r="Z40" s="30"/>
      <c r="AA40" s="23">
        <f t="shared" si="25"/>
        <v>1829.21</v>
      </c>
      <c r="AB40" s="23">
        <f t="shared" si="26"/>
        <v>5481.2</v>
      </c>
      <c r="AC40" s="23">
        <f t="shared" si="27"/>
        <v>21097</v>
      </c>
      <c r="AD40" s="8">
        <f t="shared" si="24"/>
        <v>0.25980945158079349</v>
      </c>
    </row>
    <row r="41" spans="1:30" ht="15.75" x14ac:dyDescent="0.25">
      <c r="A41" s="51" t="s">
        <v>36</v>
      </c>
      <c r="B41" s="48" t="s">
        <v>37</v>
      </c>
      <c r="C41" s="5" t="s">
        <v>17</v>
      </c>
      <c r="D41" s="34" t="s">
        <v>72</v>
      </c>
      <c r="E41" s="18">
        <v>7600</v>
      </c>
      <c r="F41" s="34"/>
      <c r="G41" s="23">
        <v>0</v>
      </c>
      <c r="H41" s="23">
        <v>0</v>
      </c>
      <c r="I41" s="23">
        <v>0</v>
      </c>
      <c r="J41" s="8" t="str">
        <f t="shared" si="20"/>
        <v>%</v>
      </c>
      <c r="K41" s="30"/>
      <c r="L41" s="23">
        <v>0</v>
      </c>
      <c r="M41" s="23">
        <v>0</v>
      </c>
      <c r="N41" s="23">
        <v>0</v>
      </c>
      <c r="O41" s="8" t="str">
        <f t="shared" si="21"/>
        <v>%</v>
      </c>
      <c r="P41" s="30"/>
      <c r="Q41" s="23">
        <v>0</v>
      </c>
      <c r="R41" s="23">
        <v>0</v>
      </c>
      <c r="S41" s="23">
        <v>0</v>
      </c>
      <c r="T41" s="8" t="str">
        <f t="shared" si="22"/>
        <v>%</v>
      </c>
      <c r="U41" s="30"/>
      <c r="V41" s="23">
        <v>0</v>
      </c>
      <c r="W41" s="23">
        <v>0</v>
      </c>
      <c r="X41" s="23">
        <v>0</v>
      </c>
      <c r="Y41" s="8" t="str">
        <f t="shared" si="23"/>
        <v>%</v>
      </c>
      <c r="Z41" s="30"/>
      <c r="AA41" s="23">
        <f t="shared" si="25"/>
        <v>0</v>
      </c>
      <c r="AB41" s="23">
        <f t="shared" si="26"/>
        <v>0</v>
      </c>
      <c r="AC41" s="23">
        <f t="shared" si="27"/>
        <v>0</v>
      </c>
      <c r="AD41" s="8" t="str">
        <f t="shared" si="24"/>
        <v>%</v>
      </c>
    </row>
    <row r="42" spans="1:30" ht="15.75" x14ac:dyDescent="0.25">
      <c r="A42" s="51" t="s">
        <v>36</v>
      </c>
      <c r="B42" s="48" t="s">
        <v>37</v>
      </c>
      <c r="C42" s="5" t="s">
        <v>17</v>
      </c>
      <c r="D42" s="34" t="s">
        <v>73</v>
      </c>
      <c r="E42" s="18">
        <v>7700</v>
      </c>
      <c r="F42" s="34"/>
      <c r="G42" s="23">
        <v>0</v>
      </c>
      <c r="H42" s="23">
        <v>0</v>
      </c>
      <c r="I42" s="23">
        <v>0</v>
      </c>
      <c r="J42" s="8" t="str">
        <f t="shared" si="20"/>
        <v>%</v>
      </c>
      <c r="K42" s="30"/>
      <c r="L42" s="23">
        <v>0</v>
      </c>
      <c r="M42" s="23">
        <v>0</v>
      </c>
      <c r="N42" s="23">
        <v>0</v>
      </c>
      <c r="O42" s="8" t="str">
        <f t="shared" si="21"/>
        <v>%</v>
      </c>
      <c r="P42" s="30"/>
      <c r="Q42" s="23">
        <v>0</v>
      </c>
      <c r="R42" s="23">
        <v>0</v>
      </c>
      <c r="S42" s="23">
        <v>0</v>
      </c>
      <c r="T42" s="8" t="str">
        <f t="shared" si="22"/>
        <v>%</v>
      </c>
      <c r="U42" s="30"/>
      <c r="V42" s="23">
        <v>0</v>
      </c>
      <c r="W42" s="23">
        <v>0</v>
      </c>
      <c r="X42" s="23">
        <v>0</v>
      </c>
      <c r="Y42" s="8" t="str">
        <f t="shared" si="23"/>
        <v>%</v>
      </c>
      <c r="Z42" s="30"/>
      <c r="AA42" s="23">
        <f t="shared" si="25"/>
        <v>0</v>
      </c>
      <c r="AB42" s="23">
        <f t="shared" si="26"/>
        <v>0</v>
      </c>
      <c r="AC42" s="23">
        <f t="shared" si="27"/>
        <v>0</v>
      </c>
      <c r="AD42" s="8" t="str">
        <f t="shared" si="24"/>
        <v>%</v>
      </c>
    </row>
    <row r="43" spans="1:30" ht="15.75" x14ac:dyDescent="0.25">
      <c r="A43" s="51" t="s">
        <v>36</v>
      </c>
      <c r="B43" s="48" t="s">
        <v>37</v>
      </c>
      <c r="C43" s="5" t="s">
        <v>17</v>
      </c>
      <c r="D43" s="34" t="s">
        <v>74</v>
      </c>
      <c r="E43" s="18">
        <v>7800</v>
      </c>
      <c r="F43" s="34"/>
      <c r="G43" s="23">
        <v>0</v>
      </c>
      <c r="H43" s="23">
        <v>0</v>
      </c>
      <c r="I43" s="23">
        <v>0</v>
      </c>
      <c r="J43" s="8" t="str">
        <f t="shared" si="20"/>
        <v>%</v>
      </c>
      <c r="K43" s="30"/>
      <c r="L43" s="23">
        <v>0</v>
      </c>
      <c r="M43" s="23">
        <v>0</v>
      </c>
      <c r="N43" s="23">
        <v>0</v>
      </c>
      <c r="O43" s="8" t="str">
        <f t="shared" si="21"/>
        <v>%</v>
      </c>
      <c r="P43" s="30"/>
      <c r="Q43" s="23">
        <v>0</v>
      </c>
      <c r="R43" s="23">
        <v>0</v>
      </c>
      <c r="S43" s="23">
        <v>0</v>
      </c>
      <c r="T43" s="8" t="str">
        <f t="shared" si="22"/>
        <v>%</v>
      </c>
      <c r="U43" s="30"/>
      <c r="V43" s="23">
        <v>0</v>
      </c>
      <c r="W43" s="23">
        <v>0</v>
      </c>
      <c r="X43" s="23">
        <v>0</v>
      </c>
      <c r="Y43" s="8" t="str">
        <f t="shared" si="23"/>
        <v>%</v>
      </c>
      <c r="Z43" s="30"/>
      <c r="AA43" s="23">
        <f t="shared" si="25"/>
        <v>0</v>
      </c>
      <c r="AB43" s="23">
        <f t="shared" si="26"/>
        <v>0</v>
      </c>
      <c r="AC43" s="23">
        <f t="shared" si="27"/>
        <v>0</v>
      </c>
      <c r="AD43" s="8" t="str">
        <f t="shared" si="24"/>
        <v>%</v>
      </c>
    </row>
    <row r="44" spans="1:30" ht="15.75" x14ac:dyDescent="0.25">
      <c r="A44" s="51" t="s">
        <v>36</v>
      </c>
      <c r="B44" s="48" t="s">
        <v>37</v>
      </c>
      <c r="C44" s="5" t="s">
        <v>17</v>
      </c>
      <c r="D44" s="34" t="s">
        <v>75</v>
      </c>
      <c r="E44" s="18">
        <v>7900</v>
      </c>
      <c r="F44" s="34"/>
      <c r="G44" s="23">
        <v>45577.07</v>
      </c>
      <c r="H44" s="23">
        <v>85323.260000000009</v>
      </c>
      <c r="I44" s="23">
        <v>221879</v>
      </c>
      <c r="J44" s="8">
        <f t="shared" si="20"/>
        <v>0.38454860532091822</v>
      </c>
      <c r="K44" s="30"/>
      <c r="L44" s="23">
        <v>0</v>
      </c>
      <c r="M44" s="23">
        <v>0</v>
      </c>
      <c r="N44" s="23">
        <v>0</v>
      </c>
      <c r="O44" s="8" t="str">
        <f t="shared" si="21"/>
        <v>%</v>
      </c>
      <c r="P44" s="30"/>
      <c r="Q44" s="23">
        <v>0</v>
      </c>
      <c r="R44" s="23">
        <v>0</v>
      </c>
      <c r="S44" s="23">
        <v>0</v>
      </c>
      <c r="T44" s="8" t="str">
        <f t="shared" si="22"/>
        <v>%</v>
      </c>
      <c r="U44" s="30"/>
      <c r="V44" s="23">
        <v>0</v>
      </c>
      <c r="W44" s="23">
        <v>0</v>
      </c>
      <c r="X44" s="23">
        <v>0</v>
      </c>
      <c r="Y44" s="8" t="str">
        <f t="shared" si="23"/>
        <v>%</v>
      </c>
      <c r="Z44" s="30"/>
      <c r="AA44" s="23">
        <f t="shared" si="25"/>
        <v>45577.07</v>
      </c>
      <c r="AB44" s="23">
        <f t="shared" si="26"/>
        <v>85323.260000000009</v>
      </c>
      <c r="AC44" s="23">
        <f t="shared" si="27"/>
        <v>221879</v>
      </c>
      <c r="AD44" s="8">
        <f t="shared" si="24"/>
        <v>0.38454860532091822</v>
      </c>
    </row>
    <row r="45" spans="1:30" ht="15.75" x14ac:dyDescent="0.25">
      <c r="A45" s="51" t="s">
        <v>36</v>
      </c>
      <c r="B45" s="48" t="s">
        <v>37</v>
      </c>
      <c r="C45" s="5" t="s">
        <v>17</v>
      </c>
      <c r="D45" s="34" t="s">
        <v>76</v>
      </c>
      <c r="E45" s="18">
        <v>8100</v>
      </c>
      <c r="F45" s="34"/>
      <c r="G45" s="23">
        <v>0</v>
      </c>
      <c r="H45" s="23">
        <v>0</v>
      </c>
      <c r="I45" s="23">
        <v>0</v>
      </c>
      <c r="J45" s="8" t="str">
        <f t="shared" si="20"/>
        <v>%</v>
      </c>
      <c r="K45" s="30"/>
      <c r="L45" s="23">
        <v>0</v>
      </c>
      <c r="M45" s="23">
        <v>0</v>
      </c>
      <c r="N45" s="23">
        <v>0</v>
      </c>
      <c r="O45" s="8" t="str">
        <f t="shared" si="21"/>
        <v>%</v>
      </c>
      <c r="P45" s="30"/>
      <c r="Q45" s="23">
        <v>0</v>
      </c>
      <c r="R45" s="23">
        <v>0</v>
      </c>
      <c r="S45" s="23">
        <v>0</v>
      </c>
      <c r="T45" s="8" t="str">
        <f t="shared" si="22"/>
        <v>%</v>
      </c>
      <c r="U45" s="30"/>
      <c r="V45" s="23">
        <v>0</v>
      </c>
      <c r="W45" s="23">
        <v>0</v>
      </c>
      <c r="X45" s="23">
        <v>0</v>
      </c>
      <c r="Y45" s="8" t="str">
        <f t="shared" si="23"/>
        <v>%</v>
      </c>
      <c r="Z45" s="30"/>
      <c r="AA45" s="23">
        <f t="shared" si="25"/>
        <v>0</v>
      </c>
      <c r="AB45" s="23">
        <f t="shared" si="26"/>
        <v>0</v>
      </c>
      <c r="AC45" s="23">
        <f t="shared" si="27"/>
        <v>0</v>
      </c>
      <c r="AD45" s="8" t="str">
        <f t="shared" si="24"/>
        <v>%</v>
      </c>
    </row>
    <row r="46" spans="1:30" ht="15.75" x14ac:dyDescent="0.25">
      <c r="A46" s="51" t="s">
        <v>36</v>
      </c>
      <c r="B46" s="48" t="s">
        <v>37</v>
      </c>
      <c r="C46" s="5" t="s">
        <v>17</v>
      </c>
      <c r="D46" s="34" t="s">
        <v>77</v>
      </c>
      <c r="E46" s="18">
        <v>8200</v>
      </c>
      <c r="F46" s="34"/>
      <c r="G46" s="23">
        <v>0</v>
      </c>
      <c r="H46" s="23">
        <v>0</v>
      </c>
      <c r="I46" s="23">
        <v>0</v>
      </c>
      <c r="J46" s="8" t="str">
        <f t="shared" si="20"/>
        <v>%</v>
      </c>
      <c r="K46" s="30"/>
      <c r="L46" s="23">
        <v>0</v>
      </c>
      <c r="M46" s="23">
        <v>0</v>
      </c>
      <c r="N46" s="23">
        <v>0</v>
      </c>
      <c r="O46" s="8" t="str">
        <f t="shared" si="21"/>
        <v>%</v>
      </c>
      <c r="P46" s="30"/>
      <c r="Q46" s="23">
        <v>0</v>
      </c>
      <c r="R46" s="23">
        <v>0</v>
      </c>
      <c r="S46" s="23">
        <v>0</v>
      </c>
      <c r="T46" s="8" t="str">
        <f t="shared" si="22"/>
        <v>%</v>
      </c>
      <c r="U46" s="30"/>
      <c r="V46" s="23">
        <v>0</v>
      </c>
      <c r="W46" s="23">
        <v>0</v>
      </c>
      <c r="X46" s="23">
        <v>0</v>
      </c>
      <c r="Y46" s="8" t="str">
        <f t="shared" si="23"/>
        <v>%</v>
      </c>
      <c r="Z46" s="30"/>
      <c r="AA46" s="23">
        <f t="shared" si="25"/>
        <v>0</v>
      </c>
      <c r="AB46" s="23">
        <f t="shared" si="26"/>
        <v>0</v>
      </c>
      <c r="AC46" s="23">
        <f t="shared" si="27"/>
        <v>0</v>
      </c>
      <c r="AD46" s="8" t="str">
        <f t="shared" si="24"/>
        <v>%</v>
      </c>
    </row>
    <row r="47" spans="1:30" ht="15.75" x14ac:dyDescent="0.25">
      <c r="A47" s="51" t="s">
        <v>36</v>
      </c>
      <c r="B47" s="48" t="s">
        <v>37</v>
      </c>
      <c r="C47" s="5" t="s">
        <v>17</v>
      </c>
      <c r="D47" s="34" t="s">
        <v>78</v>
      </c>
      <c r="E47" s="18">
        <v>9100</v>
      </c>
      <c r="F47" s="34"/>
      <c r="G47" s="23">
        <v>0</v>
      </c>
      <c r="H47" s="23">
        <v>0</v>
      </c>
      <c r="I47" s="23">
        <v>0</v>
      </c>
      <c r="J47" s="8" t="str">
        <f t="shared" si="20"/>
        <v>%</v>
      </c>
      <c r="K47" s="30"/>
      <c r="L47" s="23">
        <v>0</v>
      </c>
      <c r="M47" s="23">
        <v>0</v>
      </c>
      <c r="N47" s="23">
        <v>0</v>
      </c>
      <c r="O47" s="8" t="str">
        <f t="shared" si="21"/>
        <v>%</v>
      </c>
      <c r="P47" s="30"/>
      <c r="Q47" s="23">
        <v>0</v>
      </c>
      <c r="R47" s="23">
        <v>0</v>
      </c>
      <c r="S47" s="23">
        <v>0</v>
      </c>
      <c r="T47" s="8" t="str">
        <f t="shared" si="22"/>
        <v>%</v>
      </c>
      <c r="U47" s="30"/>
      <c r="V47" s="23">
        <v>0</v>
      </c>
      <c r="W47" s="23">
        <v>0</v>
      </c>
      <c r="X47" s="23">
        <v>0</v>
      </c>
      <c r="Y47" s="8" t="str">
        <f t="shared" si="23"/>
        <v>%</v>
      </c>
      <c r="Z47" s="30"/>
      <c r="AA47" s="23">
        <f t="shared" si="25"/>
        <v>0</v>
      </c>
      <c r="AB47" s="23">
        <f t="shared" si="26"/>
        <v>0</v>
      </c>
      <c r="AC47" s="23">
        <f t="shared" si="27"/>
        <v>0</v>
      </c>
      <c r="AD47" s="8" t="str">
        <f t="shared" si="24"/>
        <v>%</v>
      </c>
    </row>
    <row r="48" spans="1:30" ht="15.75" x14ac:dyDescent="0.25">
      <c r="A48" s="51" t="s">
        <v>36</v>
      </c>
      <c r="B48" s="48" t="s">
        <v>37</v>
      </c>
      <c r="C48" s="5" t="s">
        <v>17</v>
      </c>
      <c r="D48" s="34" t="s">
        <v>79</v>
      </c>
      <c r="E48" s="18">
        <v>9200</v>
      </c>
      <c r="F48" s="34"/>
      <c r="G48" s="23">
        <v>0</v>
      </c>
      <c r="H48" s="23">
        <v>0</v>
      </c>
      <c r="I48" s="23">
        <v>0</v>
      </c>
      <c r="J48" s="8" t="str">
        <f t="shared" si="20"/>
        <v>%</v>
      </c>
      <c r="K48" s="30"/>
      <c r="L48" s="23">
        <v>0</v>
      </c>
      <c r="M48" s="23">
        <v>0</v>
      </c>
      <c r="N48" s="23">
        <v>0</v>
      </c>
      <c r="O48" s="8" t="str">
        <f t="shared" si="21"/>
        <v>%</v>
      </c>
      <c r="P48" s="30"/>
      <c r="Q48" s="23">
        <v>0</v>
      </c>
      <c r="R48" s="23">
        <v>0</v>
      </c>
      <c r="S48" s="23">
        <v>0</v>
      </c>
      <c r="T48" s="8" t="str">
        <f t="shared" si="22"/>
        <v>%</v>
      </c>
      <c r="U48" s="30"/>
      <c r="V48" s="23">
        <v>0</v>
      </c>
      <c r="W48" s="23">
        <v>0</v>
      </c>
      <c r="X48" s="23">
        <v>0</v>
      </c>
      <c r="Y48" s="8" t="str">
        <f t="shared" si="23"/>
        <v>%</v>
      </c>
      <c r="Z48" s="30"/>
      <c r="AA48" s="23">
        <f t="shared" si="25"/>
        <v>0</v>
      </c>
      <c r="AB48" s="23">
        <f t="shared" si="26"/>
        <v>0</v>
      </c>
      <c r="AC48" s="23">
        <f t="shared" si="27"/>
        <v>0</v>
      </c>
      <c r="AD48" s="8" t="str">
        <f t="shared" si="24"/>
        <v>%</v>
      </c>
    </row>
    <row r="49" spans="1:30" ht="15.75" x14ac:dyDescent="0.25">
      <c r="A49" s="51"/>
      <c r="B49" s="48"/>
      <c r="C49" s="5"/>
      <c r="D49" s="34" t="s">
        <v>80</v>
      </c>
      <c r="E49" s="18">
        <v>9800</v>
      </c>
      <c r="F49" s="34"/>
      <c r="G49" s="23">
        <v>0</v>
      </c>
      <c r="H49" s="23">
        <v>0</v>
      </c>
      <c r="I49" s="23">
        <v>0</v>
      </c>
      <c r="J49" s="8" t="str">
        <f t="shared" si="20"/>
        <v>%</v>
      </c>
      <c r="K49" s="30"/>
      <c r="L49" s="23"/>
      <c r="M49" s="23"/>
      <c r="N49" s="23"/>
      <c r="O49" s="8"/>
      <c r="P49" s="30"/>
      <c r="Q49" s="23">
        <v>0</v>
      </c>
      <c r="R49" s="23">
        <v>0</v>
      </c>
      <c r="S49" s="23">
        <v>0</v>
      </c>
      <c r="T49" s="8"/>
      <c r="U49" s="30"/>
      <c r="V49" s="23">
        <v>2030.12</v>
      </c>
      <c r="W49" s="23">
        <v>6010.64</v>
      </c>
      <c r="X49" s="23">
        <v>0</v>
      </c>
      <c r="Y49" s="8" t="str">
        <f t="shared" si="23"/>
        <v>%</v>
      </c>
      <c r="Z49" s="30"/>
      <c r="AA49" s="23">
        <f t="shared" ref="AA49" si="28">G49+Q49+V49</f>
        <v>2030.12</v>
      </c>
      <c r="AB49" s="23">
        <f t="shared" ref="AB49" si="29">H49+R49+W49</f>
        <v>6010.64</v>
      </c>
      <c r="AC49" s="23">
        <f t="shared" ref="AC49" si="30">I49+S49+X49</f>
        <v>0</v>
      </c>
      <c r="AD49" s="8"/>
    </row>
    <row r="50" spans="1:30" ht="30.75" customHeight="1" x14ac:dyDescent="0.25">
      <c r="A50" s="47"/>
      <c r="B50" s="48"/>
      <c r="C50" s="9" t="s">
        <v>38</v>
      </c>
      <c r="D50" s="5"/>
      <c r="E50" s="5"/>
      <c r="F50" s="5"/>
      <c r="G50" s="59">
        <f>SUM(G34:G48)</f>
        <v>337649.3600000001</v>
      </c>
      <c r="H50" s="59">
        <f>SUM(H34:H48)</f>
        <v>711970.53</v>
      </c>
      <c r="I50" s="59">
        <f>SUM(I34:I48)</f>
        <v>3955178</v>
      </c>
      <c r="J50" s="32">
        <f>IF(I50=0,"",H50/I50)</f>
        <v>0.18000973154684821</v>
      </c>
      <c r="K50" s="30"/>
      <c r="L50" s="31">
        <f>SUM(L34:L48)</f>
        <v>0</v>
      </c>
      <c r="M50" s="31">
        <f>SUM(M34:M48)</f>
        <v>0</v>
      </c>
      <c r="N50" s="31">
        <f>SUM(N34:N48)</f>
        <v>0</v>
      </c>
      <c r="O50" s="32" t="str">
        <f>IF(N50=0,"",M50/N50)</f>
        <v/>
      </c>
      <c r="P50" s="30"/>
      <c r="Q50" s="59">
        <f>SUM(Q34:Q49)</f>
        <v>95374.27</v>
      </c>
      <c r="R50" s="59">
        <f>SUM(R34:R49)</f>
        <v>143116.76999999999</v>
      </c>
      <c r="S50" s="59">
        <f>SUM(S34:S48)</f>
        <v>437245</v>
      </c>
      <c r="T50" s="32">
        <f>IF(S50=0,"",R50/S50)</f>
        <v>0.32731482349712404</v>
      </c>
      <c r="U50" s="30"/>
      <c r="V50" s="59">
        <f>SUM(V34:V49)</f>
        <v>2030.12</v>
      </c>
      <c r="W50" s="59">
        <f>SUM(W34:W49)</f>
        <v>6010.64</v>
      </c>
      <c r="X50" s="59">
        <f>SUM(X34:X49)</f>
        <v>0</v>
      </c>
      <c r="Y50" s="32" t="str">
        <f>IF(X50=0,"",W50/X50)</f>
        <v/>
      </c>
      <c r="Z50" s="30"/>
      <c r="AA50" s="59">
        <f>SUM(AA34:AA49)</f>
        <v>435053.75000000006</v>
      </c>
      <c r="AB50" s="59">
        <f>SUM(AB34:AB49)</f>
        <v>861097.94000000006</v>
      </c>
      <c r="AC50" s="59">
        <f>SUM(AC34:AC49)</f>
        <v>4392423</v>
      </c>
      <c r="AD50" s="32">
        <f>IF(AC50=0,"",AB50/AC50)</f>
        <v>0.19604166993934785</v>
      </c>
    </row>
    <row r="51" spans="1:30" ht="27.75" customHeight="1" x14ac:dyDescent="0.25">
      <c r="A51" s="47"/>
      <c r="B51" s="48"/>
      <c r="C51" s="9" t="s">
        <v>39</v>
      </c>
      <c r="D51" s="5"/>
      <c r="E51" s="5"/>
      <c r="F51" s="5"/>
      <c r="G51" s="60">
        <f>G30-G50</f>
        <v>66603.469999999856</v>
      </c>
      <c r="H51" s="60">
        <f>H30-H50</f>
        <v>504330.70999999996</v>
      </c>
      <c r="I51" s="60">
        <f>I30-I50</f>
        <v>465150</v>
      </c>
      <c r="J51" s="32">
        <f>IF(I51=0,"",H51/I51)</f>
        <v>1.0842324196495754</v>
      </c>
      <c r="K51" s="30"/>
      <c r="L51" s="35">
        <f>L30-L50</f>
        <v>0</v>
      </c>
      <c r="M51" s="35">
        <f>M30-M50</f>
        <v>0</v>
      </c>
      <c r="N51" s="35">
        <f>N30-N50</f>
        <v>0</v>
      </c>
      <c r="O51" s="32" t="str">
        <f>IF(N51=0,"",M51/N51)</f>
        <v/>
      </c>
      <c r="P51" s="30"/>
      <c r="Q51" s="60">
        <f>Q30-Q50</f>
        <v>-52039.750000000007</v>
      </c>
      <c r="R51" s="60">
        <f>R30-R50</f>
        <v>-56809.929999999993</v>
      </c>
      <c r="S51" s="60">
        <f>S30-S50</f>
        <v>0</v>
      </c>
      <c r="T51" s="32" t="str">
        <f>IF(S51=0,"",R51/S51)</f>
        <v/>
      </c>
      <c r="U51" s="30"/>
      <c r="V51" s="60">
        <f>V30-V50</f>
        <v>-217.97999999999979</v>
      </c>
      <c r="W51" s="60">
        <f>W30-W50</f>
        <v>-230.5</v>
      </c>
      <c r="X51" s="60">
        <f>X30-X50</f>
        <v>0</v>
      </c>
      <c r="Y51" s="32" t="str">
        <f>IF(X51=0,"",W51/X51)</f>
        <v/>
      </c>
      <c r="Z51" s="30"/>
      <c r="AA51" s="60">
        <f>AA30-AA50</f>
        <v>14345.739999999932</v>
      </c>
      <c r="AB51" s="60">
        <f>AB30-AB50</f>
        <v>447290.27999999991</v>
      </c>
      <c r="AC51" s="60">
        <f>AC30-AC50</f>
        <v>465150</v>
      </c>
      <c r="AD51" s="32">
        <f>IF(AC51=0,"",AB51/AC51)</f>
        <v>0.96160438568203788</v>
      </c>
    </row>
    <row r="52" spans="1:30" x14ac:dyDescent="0.2">
      <c r="A52" s="47"/>
      <c r="B52" s="48"/>
      <c r="C52" s="5"/>
      <c r="D52" s="5"/>
      <c r="E52" s="5"/>
      <c r="F52" s="5"/>
      <c r="G52" s="30"/>
      <c r="H52" s="30"/>
      <c r="I52" s="30"/>
      <c r="J52" s="8"/>
      <c r="K52" s="30"/>
      <c r="L52" s="30"/>
      <c r="M52" s="30"/>
      <c r="N52" s="30"/>
      <c r="O52" s="8"/>
      <c r="P52" s="30"/>
      <c r="Q52" s="30"/>
      <c r="R52" s="30"/>
      <c r="S52" s="30"/>
      <c r="T52" s="8"/>
      <c r="U52" s="30"/>
      <c r="V52" s="30"/>
      <c r="W52" s="30"/>
      <c r="X52" s="30"/>
      <c r="Y52" s="8"/>
      <c r="Z52" s="30"/>
      <c r="AA52" s="30"/>
      <c r="AB52" s="30"/>
      <c r="AC52" s="30"/>
      <c r="AD52" s="8"/>
    </row>
    <row r="53" spans="1:30" ht="15.75" x14ac:dyDescent="0.25">
      <c r="A53" s="47"/>
      <c r="B53" s="48"/>
      <c r="C53" s="9" t="s">
        <v>40</v>
      </c>
      <c r="D53" s="5"/>
      <c r="E53" s="5"/>
      <c r="F53" s="5"/>
      <c r="G53" s="30"/>
      <c r="H53" s="30"/>
      <c r="I53" s="30"/>
      <c r="J53" s="8"/>
      <c r="K53" s="30"/>
      <c r="L53" s="30"/>
      <c r="M53" s="30"/>
      <c r="N53" s="30"/>
      <c r="O53" s="8"/>
      <c r="P53" s="30"/>
      <c r="Q53" s="30"/>
      <c r="R53" s="30"/>
      <c r="S53" s="30"/>
      <c r="T53" s="8"/>
      <c r="U53" s="30"/>
      <c r="V53" s="30"/>
      <c r="W53" s="30"/>
      <c r="X53" s="30"/>
      <c r="Y53" s="8"/>
      <c r="Z53" s="30"/>
      <c r="AA53" s="30"/>
      <c r="AB53" s="30"/>
      <c r="AC53" s="30"/>
      <c r="AD53" s="8"/>
    </row>
    <row r="54" spans="1:30" x14ac:dyDescent="0.2">
      <c r="A54" s="47" t="str">
        <f>$C$53</f>
        <v>Other Financing Sources (Uses)</v>
      </c>
      <c r="B54" s="48" t="s">
        <v>41</v>
      </c>
      <c r="C54" s="5" t="s">
        <v>17</v>
      </c>
      <c r="D54" s="33" t="s">
        <v>42</v>
      </c>
      <c r="E54" s="36">
        <v>3600</v>
      </c>
      <c r="F54" s="5"/>
      <c r="G54" s="68">
        <v>0</v>
      </c>
      <c r="H54" s="68">
        <v>0</v>
      </c>
      <c r="I54" s="61"/>
      <c r="J54" s="8" t="str">
        <f t="shared" ref="J54:J55" si="31">IF(I54=0,"%",H54/I54)</f>
        <v>%</v>
      </c>
      <c r="K54" s="30"/>
      <c r="L54" s="23">
        <v>0</v>
      </c>
      <c r="M54" s="23">
        <v>0</v>
      </c>
      <c r="N54" s="30">
        <v>0</v>
      </c>
      <c r="O54" s="8" t="str">
        <f t="shared" ref="O54:O55" si="32">IF(N54=0,"%",M54/N54)</f>
        <v>%</v>
      </c>
      <c r="P54" s="30"/>
      <c r="Q54" s="68">
        <v>0</v>
      </c>
      <c r="R54" s="68">
        <v>0</v>
      </c>
      <c r="S54" s="61">
        <v>0</v>
      </c>
      <c r="T54" s="8" t="str">
        <f t="shared" ref="T54:T55" si="33">IF(S54=0,"%",R54/S54)</f>
        <v>%</v>
      </c>
      <c r="U54" s="30"/>
      <c r="V54" s="68"/>
      <c r="W54" s="68"/>
      <c r="X54" s="61"/>
      <c r="Y54" s="8" t="str">
        <f t="shared" ref="Y54:Y55" si="34">IF(X54=0,"%",W54/X54)</f>
        <v>%</v>
      </c>
      <c r="Z54" s="30"/>
      <c r="AA54" s="68">
        <f t="shared" ref="AA54:AC55" si="35">G54+Q54+V54</f>
        <v>0</v>
      </c>
      <c r="AB54" s="68">
        <f t="shared" si="35"/>
        <v>0</v>
      </c>
      <c r="AC54" s="61">
        <f t="shared" si="35"/>
        <v>0</v>
      </c>
      <c r="AD54" s="8" t="str">
        <f t="shared" ref="AD54:AD55" si="36">IF(AC54=0,"%",AB54/AC54)</f>
        <v>%</v>
      </c>
    </row>
    <row r="55" spans="1:30" x14ac:dyDescent="0.2">
      <c r="A55" s="47" t="str">
        <f>$C$53</f>
        <v>Other Financing Sources (Uses)</v>
      </c>
      <c r="B55" s="48" t="s">
        <v>41</v>
      </c>
      <c r="C55" s="5" t="s">
        <v>17</v>
      </c>
      <c r="D55" s="33" t="s">
        <v>43</v>
      </c>
      <c r="E55" s="36">
        <v>9700</v>
      </c>
      <c r="F55" s="5"/>
      <c r="G55" s="68">
        <v>64531.92</v>
      </c>
      <c r="H55" s="68">
        <v>109977.60000000001</v>
      </c>
      <c r="I55" s="61">
        <v>465150</v>
      </c>
      <c r="J55" s="8">
        <f t="shared" si="31"/>
        <v>0.23643469848435988</v>
      </c>
      <c r="K55" s="30"/>
      <c r="L55" s="23">
        <v>0</v>
      </c>
      <c r="M55" s="23">
        <v>0</v>
      </c>
      <c r="N55" s="30">
        <v>0</v>
      </c>
      <c r="O55" s="8" t="str">
        <f t="shared" si="32"/>
        <v>%</v>
      </c>
      <c r="P55" s="30"/>
      <c r="Q55" s="68">
        <v>0</v>
      </c>
      <c r="R55" s="68">
        <v>0</v>
      </c>
      <c r="S55" s="61">
        <v>0</v>
      </c>
      <c r="T55" s="8" t="str">
        <f t="shared" si="33"/>
        <v>%</v>
      </c>
      <c r="U55" s="30"/>
      <c r="V55" s="68"/>
      <c r="W55" s="68"/>
      <c r="X55" s="61"/>
      <c r="Y55" s="8" t="str">
        <f t="shared" si="34"/>
        <v>%</v>
      </c>
      <c r="Z55" s="30"/>
      <c r="AA55" s="68">
        <f t="shared" si="35"/>
        <v>64531.92</v>
      </c>
      <c r="AB55" s="68">
        <f t="shared" si="35"/>
        <v>109977.60000000001</v>
      </c>
      <c r="AC55" s="61">
        <f t="shared" si="35"/>
        <v>465150</v>
      </c>
      <c r="AD55" s="8">
        <f t="shared" si="36"/>
        <v>0.23643469848435988</v>
      </c>
    </row>
    <row r="56" spans="1:30" ht="27.75" customHeight="1" x14ac:dyDescent="0.25">
      <c r="A56" s="47"/>
      <c r="B56" s="48"/>
      <c r="C56" s="9" t="s">
        <v>44</v>
      </c>
      <c r="D56" s="5"/>
      <c r="E56" s="5"/>
      <c r="F56" s="5"/>
      <c r="G56" s="59">
        <f>SUM(G54:G55)</f>
        <v>64531.92</v>
      </c>
      <c r="H56" s="59">
        <f>H54-H55</f>
        <v>-109977.60000000001</v>
      </c>
      <c r="I56" s="59">
        <f>SUM(I54:I55)</f>
        <v>465150</v>
      </c>
      <c r="J56" s="32">
        <f>IF(I56=0,"",H56/I56)</f>
        <v>-0.23643469848435988</v>
      </c>
      <c r="K56" s="30"/>
      <c r="L56" s="31">
        <f>SUM(L54:L55)</f>
        <v>0</v>
      </c>
      <c r="M56" s="31">
        <f>SUM(M54:M55)</f>
        <v>0</v>
      </c>
      <c r="N56" s="31">
        <f>SUM(N54:N55)</f>
        <v>0</v>
      </c>
      <c r="O56" s="32" t="str">
        <f>IF(N56=0,"",M56/N56)</f>
        <v/>
      </c>
      <c r="P56" s="30"/>
      <c r="Q56" s="59">
        <f>SUM(Q54:Q55)</f>
        <v>0</v>
      </c>
      <c r="R56" s="59">
        <f>SUM(R54:R55)</f>
        <v>0</v>
      </c>
      <c r="S56" s="59">
        <f>SUM(S54:S55)</f>
        <v>0</v>
      </c>
      <c r="T56" s="32" t="str">
        <f>IF(S56=0,"",R56/S56)</f>
        <v/>
      </c>
      <c r="U56" s="30"/>
      <c r="V56" s="59">
        <f>SUM(V54:V55)</f>
        <v>0</v>
      </c>
      <c r="W56" s="59">
        <f>SUM(W54:W55)</f>
        <v>0</v>
      </c>
      <c r="X56" s="59">
        <f>SUM(X54:X55)</f>
        <v>0</v>
      </c>
      <c r="Y56" s="32" t="str">
        <f>IF(X56=0,"",W56/X56)</f>
        <v/>
      </c>
      <c r="Z56" s="30"/>
      <c r="AA56" s="59">
        <f>SUM(AA54:AA55)</f>
        <v>64531.92</v>
      </c>
      <c r="AB56" s="59">
        <f>AB54-AB55</f>
        <v>-109977.60000000001</v>
      </c>
      <c r="AC56" s="59">
        <f>SUM(AC54:AC55)</f>
        <v>465150</v>
      </c>
      <c r="AD56" s="32">
        <f>IF(AC56=0,"",AB56/AC56)</f>
        <v>-0.23643469848435988</v>
      </c>
    </row>
    <row r="57" spans="1:30" x14ac:dyDescent="0.2">
      <c r="A57" s="47"/>
      <c r="B57" s="48"/>
      <c r="C57" s="5"/>
      <c r="D57" s="5"/>
      <c r="E57" s="5"/>
      <c r="F57" s="5"/>
      <c r="G57" s="30"/>
      <c r="H57" s="30"/>
      <c r="I57" s="30"/>
      <c r="J57" s="8"/>
      <c r="K57" s="30"/>
      <c r="L57" s="30"/>
      <c r="M57" s="30"/>
      <c r="N57" s="30"/>
      <c r="O57" s="8"/>
      <c r="P57" s="30"/>
      <c r="Q57" s="30"/>
      <c r="R57" s="30"/>
      <c r="S57" s="30"/>
      <c r="T57" s="8"/>
      <c r="U57" s="30"/>
      <c r="V57" s="30"/>
      <c r="W57" s="30"/>
      <c r="X57" s="30"/>
      <c r="Y57" s="8"/>
      <c r="Z57" s="30"/>
      <c r="AA57" s="30"/>
      <c r="AB57" s="30"/>
      <c r="AC57" s="30"/>
      <c r="AD57" s="8"/>
    </row>
    <row r="58" spans="1:30" ht="15.75" x14ac:dyDescent="0.25">
      <c r="A58" s="47"/>
      <c r="B58" s="48"/>
      <c r="C58" s="9" t="s">
        <v>45</v>
      </c>
      <c r="D58" s="5"/>
      <c r="E58" s="5"/>
      <c r="F58" s="5"/>
      <c r="G58" s="61"/>
      <c r="H58" s="61">
        <f>H51+H56</f>
        <v>394353.11</v>
      </c>
      <c r="I58" s="61"/>
      <c r="J58" s="62" t="str">
        <f>IF(I58=0,"",H58/I58)</f>
        <v/>
      </c>
      <c r="K58" s="61"/>
      <c r="L58" s="61"/>
      <c r="M58" s="61">
        <f>M30-M50+M56</f>
        <v>0</v>
      </c>
      <c r="N58" s="61">
        <f>N30-N50+N56</f>
        <v>0</v>
      </c>
      <c r="O58" s="61"/>
      <c r="P58" s="61">
        <f>P30-P50+P56</f>
        <v>0</v>
      </c>
      <c r="Q58" s="61"/>
      <c r="R58" s="61">
        <f>R30-R50+R56</f>
        <v>-56809.929999999993</v>
      </c>
      <c r="S58" s="61"/>
      <c r="T58" s="61"/>
      <c r="U58" s="61"/>
      <c r="V58" s="61"/>
      <c r="W58" s="61">
        <f>W30-W50+W56</f>
        <v>-230.5</v>
      </c>
      <c r="X58" s="61">
        <f>X30-X50+X56</f>
        <v>0</v>
      </c>
      <c r="Y58" s="61"/>
      <c r="Z58" s="61">
        <f>Z30-Z50+Z56</f>
        <v>0</v>
      </c>
      <c r="AA58" s="61"/>
      <c r="AB58" s="61">
        <f>AB30-AB50+AB56</f>
        <v>337312.67999999993</v>
      </c>
      <c r="AC58" s="61"/>
      <c r="AD58" s="62" t="str">
        <f>IF(AC58=0,"",AB58/AC58)</f>
        <v/>
      </c>
    </row>
    <row r="59" spans="1:30" x14ac:dyDescent="0.2">
      <c r="A59" s="47"/>
      <c r="B59" s="48"/>
      <c r="C59" s="5" t="s">
        <v>46</v>
      </c>
      <c r="D59" s="5"/>
      <c r="E59" s="5"/>
      <c r="F59" s="5"/>
      <c r="G59" s="61"/>
      <c r="H59" s="61">
        <v>1605141</v>
      </c>
      <c r="I59" s="61"/>
      <c r="J59" s="62" t="str">
        <f>IF(I59=0,"",H59/I59)</f>
        <v/>
      </c>
      <c r="K59" s="61"/>
      <c r="L59" s="61"/>
      <c r="M59" s="61">
        <v>1988031</v>
      </c>
      <c r="N59" s="61"/>
      <c r="O59" s="62" t="str">
        <f>IF(N59=0,"",M59/N59)</f>
        <v/>
      </c>
      <c r="P59" s="61"/>
      <c r="Q59" s="61"/>
      <c r="R59" s="61"/>
      <c r="S59" s="61"/>
      <c r="T59" s="62" t="str">
        <f>IF(S59=0,"",R59/S59)</f>
        <v/>
      </c>
      <c r="U59" s="61"/>
      <c r="V59" s="61"/>
      <c r="W59" s="61">
        <v>31108.17</v>
      </c>
      <c r="X59" s="61"/>
      <c r="Y59" s="62" t="str">
        <f>IF(X59=0,"",W59/X59)</f>
        <v/>
      </c>
      <c r="Z59" s="61"/>
      <c r="AA59" s="61"/>
      <c r="AB59" s="61">
        <f>H59+W59</f>
        <v>1636249.17</v>
      </c>
      <c r="AC59" s="61"/>
      <c r="AD59" s="62" t="str">
        <f>IF(AC59=0,"",AB59/AC59)</f>
        <v/>
      </c>
    </row>
    <row r="60" spans="1:30" x14ac:dyDescent="0.2">
      <c r="A60" s="47"/>
      <c r="B60" s="48"/>
      <c r="C60" s="5" t="s">
        <v>47</v>
      </c>
      <c r="D60" s="5"/>
      <c r="E60" s="5"/>
      <c r="F60" s="5"/>
      <c r="G60" s="61"/>
      <c r="H60" s="61"/>
      <c r="I60" s="61"/>
      <c r="J60" s="62" t="str">
        <f>IF(I60=0,"",H60/I60)</f>
        <v/>
      </c>
      <c r="K60" s="61"/>
      <c r="L60" s="61"/>
      <c r="M60" s="61"/>
      <c r="N60" s="61"/>
      <c r="O60" s="62" t="str">
        <f>IF(N60=0,"",M60/N60)</f>
        <v/>
      </c>
      <c r="P60" s="61"/>
      <c r="Q60" s="61"/>
      <c r="R60" s="61"/>
      <c r="S60" s="61"/>
      <c r="T60" s="62" t="str">
        <f>IF(S60=0,"",R60/S60)</f>
        <v/>
      </c>
      <c r="U60" s="61"/>
      <c r="V60" s="61"/>
      <c r="W60" s="61"/>
      <c r="X60" s="61"/>
      <c r="Y60" s="62" t="str">
        <f>IF(X60=0,"",W60/X60)</f>
        <v/>
      </c>
      <c r="Z60" s="61"/>
      <c r="AA60" s="61"/>
      <c r="AB60" s="61"/>
      <c r="AC60" s="61"/>
      <c r="AD60" s="62" t="str">
        <f>IF(AC60=0,"",AB60/AC60)</f>
        <v/>
      </c>
    </row>
    <row r="61" spans="1:30" ht="15.75" x14ac:dyDescent="0.25">
      <c r="A61" s="47"/>
      <c r="B61" s="48"/>
      <c r="C61" s="9" t="s">
        <v>48</v>
      </c>
      <c r="D61" s="5"/>
      <c r="E61" s="5"/>
      <c r="F61" s="5"/>
      <c r="G61" s="59">
        <f>SUM(G59:G60)</f>
        <v>0</v>
      </c>
      <c r="H61" s="59">
        <f>SUM(H59:H60)</f>
        <v>1605141</v>
      </c>
      <c r="I61" s="59">
        <f>SUM(I59:I60)</f>
        <v>0</v>
      </c>
      <c r="J61" s="63" t="str">
        <f>IF(I61=0,"",H61/I61)</f>
        <v/>
      </c>
      <c r="K61" s="61"/>
      <c r="L61" s="59">
        <f>SUM(L59:L60)</f>
        <v>0</v>
      </c>
      <c r="M61" s="59">
        <f>SUM(M59:M60)</f>
        <v>1988031</v>
      </c>
      <c r="N61" s="59">
        <f>SUM(N59:N60)</f>
        <v>0</v>
      </c>
      <c r="O61" s="63" t="str">
        <f>IF(N61=0,"",M61/N61)</f>
        <v/>
      </c>
      <c r="P61" s="61"/>
      <c r="Q61" s="59">
        <f>SUM(Q59:Q60)</f>
        <v>0</v>
      </c>
      <c r="R61" s="59">
        <f>SUM(R59:R60)</f>
        <v>0</v>
      </c>
      <c r="S61" s="59">
        <f>SUM(S59:S60)</f>
        <v>0</v>
      </c>
      <c r="T61" s="63" t="str">
        <f>IF(S61=0,"",R61/S61)</f>
        <v/>
      </c>
      <c r="U61" s="61"/>
      <c r="V61" s="59">
        <f>SUM(V59:V60)</f>
        <v>0</v>
      </c>
      <c r="W61" s="59">
        <f>SUM(W59:W60)</f>
        <v>31108.17</v>
      </c>
      <c r="X61" s="59">
        <f>SUM(X59:X60)</f>
        <v>0</v>
      </c>
      <c r="Y61" s="63" t="str">
        <f>IF(X61=0,"",W61/X61)</f>
        <v/>
      </c>
      <c r="Z61" s="61"/>
      <c r="AA61" s="59">
        <f>SUM(AA59:AA60)</f>
        <v>0</v>
      </c>
      <c r="AB61" s="59">
        <f>SUM(AB59:AB60)</f>
        <v>1636249.17</v>
      </c>
      <c r="AC61" s="59">
        <f>SUM(AC59:AC60)</f>
        <v>0</v>
      </c>
      <c r="AD61" s="63" t="str">
        <f>IF(AC61=0,"",AB61/AC61)</f>
        <v/>
      </c>
    </row>
    <row r="62" spans="1:30" ht="6.75" customHeight="1" x14ac:dyDescent="0.2">
      <c r="A62" s="47"/>
      <c r="B62" s="48"/>
      <c r="C62" s="5"/>
      <c r="D62" s="5"/>
      <c r="E62" s="5"/>
      <c r="F62" s="5"/>
      <c r="G62" s="30"/>
      <c r="H62" s="30"/>
      <c r="I62" s="30"/>
      <c r="J62" s="8"/>
      <c r="K62" s="30"/>
      <c r="L62" s="30"/>
      <c r="M62" s="30"/>
      <c r="N62" s="30"/>
      <c r="O62" s="8"/>
      <c r="P62" s="30"/>
      <c r="Q62" s="30"/>
      <c r="R62" s="30"/>
      <c r="S62" s="30"/>
      <c r="T62" s="8"/>
      <c r="U62" s="30"/>
      <c r="V62" s="30"/>
      <c r="W62" s="30"/>
      <c r="X62" s="30"/>
      <c r="Y62" s="8"/>
      <c r="Z62" s="30"/>
      <c r="AA62" s="30"/>
      <c r="AB62" s="30"/>
      <c r="AC62" s="30"/>
      <c r="AD62" s="8"/>
    </row>
    <row r="63" spans="1:30" ht="28.5" customHeight="1" x14ac:dyDescent="0.25">
      <c r="A63" s="47"/>
      <c r="B63" s="48"/>
      <c r="C63" s="9" t="s">
        <v>49</v>
      </c>
      <c r="D63" s="5"/>
      <c r="E63" s="5"/>
      <c r="F63" s="5"/>
      <c r="G63" s="23">
        <f>G61+G58</f>
        <v>0</v>
      </c>
      <c r="H63" s="23">
        <f>H61+H58</f>
        <v>1999494.1099999999</v>
      </c>
      <c r="I63" s="23">
        <f>I61+I58</f>
        <v>0</v>
      </c>
      <c r="J63" s="8" t="str">
        <f>IF(I63=0,"%",H63/I63)</f>
        <v>%</v>
      </c>
      <c r="K63" s="30"/>
      <c r="L63" s="22">
        <f>L61+L58</f>
        <v>0</v>
      </c>
      <c r="M63" s="22">
        <f>M61+M58</f>
        <v>1988031</v>
      </c>
      <c r="N63" s="22">
        <f>N61+N58</f>
        <v>0</v>
      </c>
      <c r="O63" s="8" t="str">
        <f>IF(N63=0,"%",M63/N63)</f>
        <v>%</v>
      </c>
      <c r="P63" s="30"/>
      <c r="Q63" s="23">
        <f>Q61+Q58</f>
        <v>0</v>
      </c>
      <c r="R63" s="23">
        <f>R61+R58</f>
        <v>-56809.929999999993</v>
      </c>
      <c r="S63" s="23">
        <f>S61+S58</f>
        <v>0</v>
      </c>
      <c r="T63" s="8" t="str">
        <f>IF(S63=0,"%",R63/S63)</f>
        <v>%</v>
      </c>
      <c r="U63" s="30"/>
      <c r="V63" s="23">
        <f>V61+V58</f>
        <v>0</v>
      </c>
      <c r="W63" s="23">
        <f>W61+W58</f>
        <v>30877.67</v>
      </c>
      <c r="X63" s="23">
        <f>X61+X58</f>
        <v>0</v>
      </c>
      <c r="Y63" s="8" t="str">
        <f>IF(X63=0,"%",W63/X63)</f>
        <v>%</v>
      </c>
      <c r="Z63" s="30"/>
      <c r="AA63" s="23">
        <f>AA61+AA58</f>
        <v>0</v>
      </c>
      <c r="AB63" s="23">
        <f>AB61+AB58</f>
        <v>1973561.8499999999</v>
      </c>
      <c r="AC63" s="23">
        <f>AC61+AC58</f>
        <v>0</v>
      </c>
      <c r="AD63" s="8" t="str">
        <f>IF(AC63=0,"%",AB63/AC63)</f>
        <v>%</v>
      </c>
    </row>
    <row r="64" spans="1:30" x14ac:dyDescent="0.2">
      <c r="A64" s="52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8:8" x14ac:dyDescent="0.2">
      <c r="H65" s="42"/>
    </row>
  </sheetData>
  <mergeCells count="9">
    <mergeCell ref="C1:AD1"/>
    <mergeCell ref="C2:AD2"/>
    <mergeCell ref="C3:AD3"/>
    <mergeCell ref="C4:AD4"/>
    <mergeCell ref="V9:Y9"/>
    <mergeCell ref="AA9:AD9"/>
    <mergeCell ref="G9:J9"/>
    <mergeCell ref="L9:O9"/>
    <mergeCell ref="Q9:T9"/>
  </mergeCells>
  <pageMargins left="0.25" right="0.25" top="0.5" bottom="0.5" header="0.05" footer="0.05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C0DF-92BA-4476-878D-E054EB5C6EE1}">
  <sheetPr>
    <pageSetUpPr fitToPage="1"/>
  </sheetPr>
  <dimension ref="A1:AE67"/>
  <sheetViews>
    <sheetView topLeftCell="C1" zoomScale="80" zoomScaleNormal="80" zoomScaleSheetLayoutView="50" zoomScalePageLayoutView="40" workbookViewId="0">
      <selection activeCell="X44" sqref="X44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140625" style="4" bestFit="1" customWidth="1"/>
    <col min="29" max="29" width="18.28515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0" t="s">
        <v>51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1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1" ht="23.25" x14ac:dyDescent="0.35">
      <c r="A6" s="3"/>
      <c r="B6" s="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4" t="s">
        <v>2</v>
      </c>
      <c r="E8" s="6">
        <v>663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4" t="s">
        <v>3</v>
      </c>
      <c r="E9" s="7">
        <f>E8</f>
        <v>663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4"/>
      <c r="E11" s="44"/>
      <c r="F11" s="44"/>
      <c r="G11" s="71" t="s">
        <v>5</v>
      </c>
      <c r="H11" s="72"/>
      <c r="I11" s="72"/>
      <c r="J11" s="73"/>
      <c r="K11" s="9"/>
      <c r="L11" s="71" t="s">
        <v>6</v>
      </c>
      <c r="M11" s="72"/>
      <c r="N11" s="72"/>
      <c r="O11" s="73"/>
      <c r="P11" s="9"/>
      <c r="Q11" s="71" t="s">
        <v>7</v>
      </c>
      <c r="R11" s="72"/>
      <c r="S11" s="72"/>
      <c r="T11" s="73"/>
      <c r="U11" s="9"/>
      <c r="V11" s="71" t="s">
        <v>8</v>
      </c>
      <c r="W11" s="72"/>
      <c r="X11" s="72"/>
      <c r="Y11" s="73"/>
      <c r="Z11" s="9"/>
      <c r="AA11" s="71" t="s">
        <v>9</v>
      </c>
      <c r="AB11" s="72"/>
      <c r="AC11" s="72"/>
      <c r="AD11" s="74"/>
    </row>
    <row r="12" spans="1:31" s="2" customFormat="1" ht="63" x14ac:dyDescent="0.25">
      <c r="A12" s="1"/>
      <c r="B12" s="1"/>
      <c r="C12" s="53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4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32657.23</v>
      </c>
      <c r="R17" s="19">
        <v>105130.83</v>
      </c>
      <c r="S17" s="19">
        <v>516876</v>
      </c>
      <c r="T17" s="8">
        <f t="shared" ref="T17" si="3">IF(S17=0,"%",R17/S17)</f>
        <v>0.20339661737051054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19" si="5">G17+Q17+V17</f>
        <v>32657.23</v>
      </c>
      <c r="AB17" s="23">
        <f t="shared" si="5"/>
        <v>105130.83</v>
      </c>
      <c r="AC17" s="23">
        <f t="shared" si="5"/>
        <v>516876</v>
      </c>
      <c r="AD17" s="8">
        <f t="shared" ref="AD17" si="6">IF(AC17=0,"%",AB17/AC17)</f>
        <v>0.20339661737051054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27"/>
      <c r="L18" s="19"/>
      <c r="M18" s="19"/>
      <c r="N18" s="19"/>
      <c r="O18" s="20"/>
      <c r="P18" s="27"/>
      <c r="Q18" s="19"/>
      <c r="R18" s="19"/>
      <c r="S18" s="19"/>
      <c r="T18" s="8"/>
      <c r="U18" s="28"/>
      <c r="V18" s="23"/>
      <c r="W18" s="23"/>
      <c r="X18" s="23"/>
      <c r="Y18" s="8"/>
      <c r="Z18" s="28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410332.92</v>
      </c>
      <c r="H19" s="23">
        <v>1231142.32</v>
      </c>
      <c r="I19" s="19">
        <v>4166863</v>
      </c>
      <c r="J19" s="20">
        <f t="shared" si="1"/>
        <v>0.29546023471374028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410332.92</v>
      </c>
      <c r="AB19" s="23">
        <f t="shared" si="5"/>
        <v>1231142.32</v>
      </c>
      <c r="AC19" s="23">
        <f t="shared" si="5"/>
        <v>4166863</v>
      </c>
      <c r="AD19" s="8">
        <f t="shared" ref="AD19:AD31" si="10">IF(AC19=0,"%",AB19/AC19)</f>
        <v>0.29546023471374028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>
        <v>0</v>
      </c>
      <c r="I20" s="19">
        <v>0</v>
      </c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ref="AA20:AA31" si="11">G20+Q20+V20</f>
        <v>0</v>
      </c>
      <c r="AB20" s="23">
        <f t="shared" ref="AB20:AB31" si="12">H20+R20+W20</f>
        <v>0</v>
      </c>
      <c r="AC20" s="23">
        <f t="shared" ref="AC20:AC31" si="13">I20+S20+X20</f>
        <v>0</v>
      </c>
      <c r="AD20" s="8" t="str">
        <f t="shared" si="10"/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5947</v>
      </c>
      <c r="H21" s="23">
        <v>17841</v>
      </c>
      <c r="I21" s="19">
        <v>65417</v>
      </c>
      <c r="J21" s="20">
        <f t="shared" si="1"/>
        <v>0.27272727272727271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23">
        <v>0</v>
      </c>
      <c r="W21" s="23">
        <v>0</v>
      </c>
      <c r="X21" s="23">
        <v>0</v>
      </c>
      <c r="Y21" s="8" t="str">
        <f t="shared" si="9"/>
        <v>%</v>
      </c>
      <c r="Z21" s="26"/>
      <c r="AA21" s="23">
        <f t="shared" si="11"/>
        <v>5947</v>
      </c>
      <c r="AB21" s="23">
        <f t="shared" si="12"/>
        <v>17841</v>
      </c>
      <c r="AC21" s="23">
        <f t="shared" si="13"/>
        <v>65417</v>
      </c>
      <c r="AD21" s="8">
        <f t="shared" si="10"/>
        <v>0.27272727272727271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64076.09</v>
      </c>
      <c r="H22" s="23">
        <v>192228.27</v>
      </c>
      <c r="I22" s="19">
        <v>682316</v>
      </c>
      <c r="J22" s="20">
        <f t="shared" si="1"/>
        <v>0.28172909619589748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11"/>
        <v>64076.09</v>
      </c>
      <c r="AB22" s="23">
        <f t="shared" si="12"/>
        <v>192228.27</v>
      </c>
      <c r="AC22" s="23">
        <f t="shared" si="13"/>
        <v>682316</v>
      </c>
      <c r="AD22" s="8">
        <f t="shared" si="10"/>
        <v>0.28172909619589748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>
        <v>0</v>
      </c>
      <c r="I23" s="19">
        <v>0</v>
      </c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11"/>
        <v>0</v>
      </c>
      <c r="AB23" s="23">
        <f t="shared" si="12"/>
        <v>0</v>
      </c>
      <c r="AC23" s="23">
        <f t="shared" si="13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300</v>
      </c>
      <c r="H24" s="23">
        <v>13800</v>
      </c>
      <c r="I24" s="19">
        <v>222580</v>
      </c>
      <c r="J24" s="20">
        <f t="shared" si="1"/>
        <v>6.2000179710665827E-2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11"/>
        <v>300</v>
      </c>
      <c r="AB24" s="23">
        <f t="shared" si="12"/>
        <v>13800</v>
      </c>
      <c r="AC24" s="23">
        <f t="shared" si="13"/>
        <v>222580</v>
      </c>
      <c r="AD24" s="8">
        <f t="shared" si="10"/>
        <v>6.2000179710665827E-2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23"/>
      <c r="H25" s="23"/>
      <c r="I25" s="19"/>
      <c r="J25" s="20"/>
      <c r="K25" s="27"/>
      <c r="L25" s="19"/>
      <c r="M25" s="19"/>
      <c r="N25" s="19"/>
      <c r="O25" s="20"/>
      <c r="P25" s="27"/>
      <c r="Q25" s="19"/>
      <c r="R25" s="19"/>
      <c r="S25" s="19"/>
      <c r="T25" s="8"/>
      <c r="U25" s="28"/>
      <c r="V25" s="23"/>
      <c r="W25" s="23"/>
      <c r="X25" s="23"/>
      <c r="Y25" s="8"/>
      <c r="Z25" s="28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9"/>
      <c r="L26" s="19">
        <v>0</v>
      </c>
      <c r="M26" s="19">
        <v>0</v>
      </c>
      <c r="N26" s="19">
        <v>0</v>
      </c>
      <c r="O26" s="20" t="str">
        <f t="shared" ref="O26:O31" si="14">IF(N26=0,"%",M26/N26)</f>
        <v>%</v>
      </c>
      <c r="P26" s="29"/>
      <c r="Q26" s="19">
        <v>0</v>
      </c>
      <c r="R26" s="19">
        <v>0</v>
      </c>
      <c r="S26" s="19">
        <v>0</v>
      </c>
      <c r="T26" s="8" t="str">
        <f t="shared" ref="T26:T31" si="15">IF(S26=0,"%",R26/S26)</f>
        <v>%</v>
      </c>
      <c r="U26" s="30"/>
      <c r="V26" s="23">
        <v>0</v>
      </c>
      <c r="W26" s="23">
        <v>0</v>
      </c>
      <c r="X26" s="23">
        <v>0</v>
      </c>
      <c r="Y26" s="8" t="str">
        <f t="shared" ref="Y26:Y31" si="16">IF(X26=0,"%",W26/X26)</f>
        <v>%</v>
      </c>
      <c r="Z26" s="30"/>
      <c r="AA26" s="23">
        <f t="shared" si="11"/>
        <v>0</v>
      </c>
      <c r="AB26" s="23">
        <f t="shared" si="12"/>
        <v>0</v>
      </c>
      <c r="AC26" s="23">
        <f t="shared" si="13"/>
        <v>0</v>
      </c>
      <c r="AD26" s="8" t="str">
        <f t="shared" si="10"/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23">
        <v>24449.22</v>
      </c>
      <c r="H27" s="23">
        <v>72446.259999999995</v>
      </c>
      <c r="I27" s="19">
        <v>267829</v>
      </c>
      <c r="J27" s="20">
        <f t="shared" si="1"/>
        <v>0.27049445728431198</v>
      </c>
      <c r="K27" s="29"/>
      <c r="L27" s="19">
        <v>0</v>
      </c>
      <c r="M27" s="19">
        <v>0</v>
      </c>
      <c r="N27" s="19">
        <v>0</v>
      </c>
      <c r="O27" s="20" t="str">
        <f t="shared" si="14"/>
        <v>%</v>
      </c>
      <c r="P27" s="29"/>
      <c r="Q27" s="19">
        <v>0</v>
      </c>
      <c r="R27" s="19">
        <v>0</v>
      </c>
      <c r="S27" s="19">
        <v>0</v>
      </c>
      <c r="T27" s="8" t="str">
        <f t="shared" si="15"/>
        <v>%</v>
      </c>
      <c r="U27" s="30"/>
      <c r="V27" s="23">
        <v>0</v>
      </c>
      <c r="W27" s="23">
        <v>0</v>
      </c>
      <c r="X27" s="23">
        <v>0</v>
      </c>
      <c r="Y27" s="8" t="str">
        <f t="shared" si="16"/>
        <v>%</v>
      </c>
      <c r="Z27" s="30"/>
      <c r="AA27" s="23">
        <f t="shared" si="11"/>
        <v>24449.22</v>
      </c>
      <c r="AB27" s="23">
        <f t="shared" si="12"/>
        <v>72446.259999999995</v>
      </c>
      <c r="AC27" s="23">
        <f t="shared" si="13"/>
        <v>267829</v>
      </c>
      <c r="AD27" s="8">
        <f t="shared" si="10"/>
        <v>0.27049445728431198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1"/>
        <v>%</v>
      </c>
      <c r="K28" s="29"/>
      <c r="L28" s="19">
        <v>0</v>
      </c>
      <c r="M28" s="19">
        <v>0</v>
      </c>
      <c r="N28" s="19">
        <v>0</v>
      </c>
      <c r="O28" s="20" t="str">
        <f t="shared" si="14"/>
        <v>%</v>
      </c>
      <c r="P28" s="29"/>
      <c r="Q28" s="19">
        <v>0</v>
      </c>
      <c r="R28" s="19">
        <v>0</v>
      </c>
      <c r="S28" s="19">
        <v>0</v>
      </c>
      <c r="T28" s="8" t="str">
        <f t="shared" si="15"/>
        <v>%</v>
      </c>
      <c r="U28" s="30"/>
      <c r="V28" s="23">
        <v>0</v>
      </c>
      <c r="W28" s="23">
        <v>0</v>
      </c>
      <c r="X28" s="23">
        <v>0</v>
      </c>
      <c r="Y28" s="8" t="str">
        <f t="shared" si="16"/>
        <v>%</v>
      </c>
      <c r="Z28" s="30"/>
      <c r="AA28" s="23">
        <f t="shared" si="11"/>
        <v>0</v>
      </c>
      <c r="AB28" s="23">
        <f t="shared" si="12"/>
        <v>0</v>
      </c>
      <c r="AC28" s="23">
        <f t="shared" si="13"/>
        <v>0</v>
      </c>
      <c r="AD28" s="8" t="str">
        <f t="shared" si="10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0</v>
      </c>
      <c r="I29" s="19">
        <v>0</v>
      </c>
      <c r="J29" s="20" t="str">
        <f t="shared" si="1"/>
        <v>%</v>
      </c>
      <c r="K29" s="29"/>
      <c r="L29" s="19">
        <v>0</v>
      </c>
      <c r="M29" s="19">
        <v>0</v>
      </c>
      <c r="N29" s="19">
        <v>0</v>
      </c>
      <c r="O29" s="20" t="str">
        <f t="shared" si="14"/>
        <v>%</v>
      </c>
      <c r="P29" s="29"/>
      <c r="Q29" s="19">
        <v>0</v>
      </c>
      <c r="R29" s="19">
        <v>0</v>
      </c>
      <c r="S29" s="19">
        <v>0</v>
      </c>
      <c r="T29" s="8" t="str">
        <f t="shared" si="15"/>
        <v>%</v>
      </c>
      <c r="U29" s="30"/>
      <c r="V29" s="23">
        <v>0</v>
      </c>
      <c r="W29" s="23">
        <v>0</v>
      </c>
      <c r="X29" s="23">
        <v>0</v>
      </c>
      <c r="Y29" s="8" t="str">
        <f t="shared" si="16"/>
        <v>%</v>
      </c>
      <c r="Z29" s="30"/>
      <c r="AA29" s="23">
        <f t="shared" si="11"/>
        <v>0</v>
      </c>
      <c r="AB29" s="23">
        <f t="shared" si="12"/>
        <v>0</v>
      </c>
      <c r="AC29" s="23">
        <f t="shared" si="13"/>
        <v>0</v>
      </c>
      <c r="AD29" s="8" t="str">
        <f t="shared" si="10"/>
        <v>%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23">
        <v>0</v>
      </c>
      <c r="H30" s="23">
        <v>0</v>
      </c>
      <c r="I30" s="19">
        <v>15307</v>
      </c>
      <c r="J30" s="20">
        <f t="shared" si="1"/>
        <v>0</v>
      </c>
      <c r="K30" s="29"/>
      <c r="L30" s="19">
        <v>0</v>
      </c>
      <c r="M30" s="19">
        <v>0</v>
      </c>
      <c r="N30" s="19">
        <v>0</v>
      </c>
      <c r="O30" s="20" t="str">
        <f t="shared" si="14"/>
        <v>%</v>
      </c>
      <c r="P30" s="29"/>
      <c r="Q30" s="19">
        <v>0</v>
      </c>
      <c r="R30" s="19">
        <v>0</v>
      </c>
      <c r="S30" s="19">
        <v>0</v>
      </c>
      <c r="T30" s="8" t="str">
        <f t="shared" si="15"/>
        <v>%</v>
      </c>
      <c r="U30" s="30"/>
      <c r="V30" s="23">
        <v>0</v>
      </c>
      <c r="W30" s="23">
        <v>0</v>
      </c>
      <c r="X30" s="23">
        <v>0</v>
      </c>
      <c r="Y30" s="8" t="str">
        <f t="shared" si="16"/>
        <v>%</v>
      </c>
      <c r="Z30" s="30"/>
      <c r="AA30" s="23">
        <f t="shared" si="11"/>
        <v>0</v>
      </c>
      <c r="AB30" s="23">
        <f t="shared" si="12"/>
        <v>0</v>
      </c>
      <c r="AC30" s="23">
        <f t="shared" si="13"/>
        <v>15307</v>
      </c>
      <c r="AD30" s="8">
        <f t="shared" si="10"/>
        <v>0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1"/>
        <v>%</v>
      </c>
      <c r="K31" s="30"/>
      <c r="L31" s="23">
        <v>0</v>
      </c>
      <c r="M31" s="23">
        <v>0</v>
      </c>
      <c r="N31" s="23">
        <v>0</v>
      </c>
      <c r="O31" s="8" t="str">
        <f t="shared" si="14"/>
        <v>%</v>
      </c>
      <c r="P31" s="30"/>
      <c r="Q31" s="23">
        <v>0</v>
      </c>
      <c r="R31" s="23">
        <v>0</v>
      </c>
      <c r="S31" s="23">
        <v>0</v>
      </c>
      <c r="T31" s="8" t="str">
        <f t="shared" si="15"/>
        <v>%</v>
      </c>
      <c r="U31" s="30"/>
      <c r="V31" s="23">
        <v>5656</v>
      </c>
      <c r="W31" s="23">
        <v>7766</v>
      </c>
      <c r="X31" s="23">
        <v>0</v>
      </c>
      <c r="Y31" s="8" t="str">
        <f t="shared" si="16"/>
        <v>%</v>
      </c>
      <c r="Z31" s="30"/>
      <c r="AA31" s="23">
        <f t="shared" si="11"/>
        <v>5656</v>
      </c>
      <c r="AB31" s="23">
        <f t="shared" si="12"/>
        <v>7766</v>
      </c>
      <c r="AC31" s="23">
        <f t="shared" si="13"/>
        <v>0</v>
      </c>
      <c r="AD31" s="8" t="str">
        <f t="shared" si="10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9">
        <f>SUM(G16:G31)</f>
        <v>505105.23</v>
      </c>
      <c r="H32" s="59">
        <f>SUM(H16:H31)</f>
        <v>1527457.85</v>
      </c>
      <c r="I32" s="59">
        <f>SUM(I16:I31)</f>
        <v>5420312</v>
      </c>
      <c r="J32" s="32">
        <f>IF(I32=0,"",H32/I32)</f>
        <v>0.28180256966757633</v>
      </c>
      <c r="K32" s="30"/>
      <c r="L32" s="31">
        <f>SUM(L16:L31)</f>
        <v>0</v>
      </c>
      <c r="M32" s="31">
        <f>SUM(M16:M31)</f>
        <v>0</v>
      </c>
      <c r="N32" s="31">
        <f>SUM(N16:N31)</f>
        <v>0</v>
      </c>
      <c r="O32" s="32" t="str">
        <f>IF(N32=0,"",M32/N32)</f>
        <v/>
      </c>
      <c r="P32" s="30"/>
      <c r="Q32" s="59">
        <f>SUM(Q16:Q31)</f>
        <v>32657.23</v>
      </c>
      <c r="R32" s="59">
        <f>SUM(R16:R31)</f>
        <v>105130.83</v>
      </c>
      <c r="S32" s="59">
        <f>SUM(S16:S31)</f>
        <v>516876</v>
      </c>
      <c r="T32" s="32">
        <f>IF(S32=0,"",R32/S32)</f>
        <v>0.20339661737051054</v>
      </c>
      <c r="U32" s="30"/>
      <c r="V32" s="59">
        <f>SUM(V16:V31)</f>
        <v>5656</v>
      </c>
      <c r="W32" s="59">
        <f>SUM(W16:W31)</f>
        <v>7766</v>
      </c>
      <c r="X32" s="59">
        <f>SUM(X16:X31)</f>
        <v>0</v>
      </c>
      <c r="Y32" s="32" t="str">
        <f>IF(X32=0,"",W32/X32)</f>
        <v/>
      </c>
      <c r="Z32" s="30"/>
      <c r="AA32" s="59">
        <f>SUM(AA16:AA31)</f>
        <v>543418.46</v>
      </c>
      <c r="AB32" s="59">
        <f>SUM(AB16:AB31)</f>
        <v>1640354.6800000002</v>
      </c>
      <c r="AC32" s="59">
        <f>SUM(AC16:AC31)</f>
        <v>5937188</v>
      </c>
      <c r="AD32" s="32">
        <f>IF(AC32=0,"",AB32/AC32)</f>
        <v>0.27628477993285711</v>
      </c>
    </row>
    <row r="33" spans="1:30" x14ac:dyDescent="0.2">
      <c r="A33" s="3"/>
      <c r="B33" s="3"/>
      <c r="C33" s="5"/>
      <c r="D33" s="5"/>
      <c r="E33" s="5"/>
      <c r="F33" s="5"/>
      <c r="G33" s="30"/>
      <c r="H33" s="30"/>
      <c r="I33" s="30"/>
      <c r="J33" s="8"/>
      <c r="K33" s="30"/>
      <c r="L33" s="30"/>
      <c r="M33" s="30"/>
      <c r="N33" s="30"/>
      <c r="O33" s="8"/>
      <c r="P33" s="30"/>
      <c r="Q33" s="30"/>
      <c r="R33" s="30"/>
      <c r="S33" s="30"/>
      <c r="T33" s="8"/>
      <c r="U33" s="30"/>
      <c r="V33" s="30"/>
      <c r="W33" s="30"/>
      <c r="X33" s="30"/>
      <c r="Y33" s="8"/>
      <c r="Z33" s="30"/>
      <c r="AA33" s="30"/>
      <c r="AB33" s="30"/>
      <c r="AC33" s="30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30"/>
      <c r="H34" s="30"/>
      <c r="I34" s="30"/>
      <c r="J34" s="8"/>
      <c r="K34" s="30"/>
      <c r="L34" s="30"/>
      <c r="M34" s="30"/>
      <c r="N34" s="30"/>
      <c r="O34" s="8"/>
      <c r="P34" s="30"/>
      <c r="Q34" s="30"/>
      <c r="R34" s="30"/>
      <c r="S34" s="30"/>
      <c r="T34" s="8"/>
      <c r="U34" s="30"/>
      <c r="V34" s="30"/>
      <c r="W34" s="30"/>
      <c r="X34" s="30"/>
      <c r="Y34" s="8"/>
      <c r="Z34" s="30"/>
      <c r="AA34" s="30"/>
      <c r="AB34" s="30"/>
      <c r="AC34" s="30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30"/>
      <c r="H35" s="30"/>
      <c r="I35" s="30"/>
      <c r="J35" s="8"/>
      <c r="K35" s="30"/>
      <c r="L35" s="30"/>
      <c r="M35" s="30"/>
      <c r="N35" s="30"/>
      <c r="O35" s="8"/>
      <c r="P35" s="30"/>
      <c r="Q35" s="30"/>
      <c r="R35" s="30"/>
      <c r="S35" s="30"/>
      <c r="T35" s="8"/>
      <c r="U35" s="30"/>
      <c r="V35" s="30"/>
      <c r="W35" s="30"/>
      <c r="X35" s="30"/>
      <c r="Y35" s="8"/>
      <c r="Z35" s="30"/>
      <c r="AA35" s="30"/>
      <c r="AB35" s="30"/>
      <c r="AC35" s="30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4" t="s">
        <v>65</v>
      </c>
      <c r="E36" s="18">
        <v>5000</v>
      </c>
      <c r="F36" s="34"/>
      <c r="G36" s="23">
        <v>314437.75999999995</v>
      </c>
      <c r="H36" s="23">
        <v>617184.33999999985</v>
      </c>
      <c r="I36" s="23">
        <v>3793288</v>
      </c>
      <c r="J36" s="8">
        <f t="shared" ref="J36:J51" si="17">IF(I36=0,"%",H36/I36)</f>
        <v>0.16270431878623501</v>
      </c>
      <c r="K36" s="30"/>
      <c r="L36" s="23">
        <v>0</v>
      </c>
      <c r="M36" s="23">
        <v>0</v>
      </c>
      <c r="N36" s="23">
        <v>0</v>
      </c>
      <c r="O36" s="8" t="str">
        <f t="shared" ref="O36:O51" si="18">IF(N36=0,"%",M36/N36)</f>
        <v>%</v>
      </c>
      <c r="P36" s="30"/>
      <c r="Q36" s="23">
        <v>61853.24</v>
      </c>
      <c r="R36" s="23">
        <v>189219.01</v>
      </c>
      <c r="S36" s="23">
        <v>516876</v>
      </c>
      <c r="T36" s="8">
        <f t="shared" ref="T36:T51" si="19">IF(S36=0,"%",R36/S36)</f>
        <v>0.36608201967202969</v>
      </c>
      <c r="U36" s="30"/>
      <c r="V36" s="23">
        <v>0</v>
      </c>
      <c r="W36" s="23">
        <v>0</v>
      </c>
      <c r="X36" s="23">
        <v>0</v>
      </c>
      <c r="Y36" s="8" t="str">
        <f t="shared" ref="Y36:Y51" si="20">IF(X36=0,"%",W36/X36)</f>
        <v>%</v>
      </c>
      <c r="Z36" s="30"/>
      <c r="AA36" s="23">
        <f>G36+Q36+V36</f>
        <v>376290.99999999994</v>
      </c>
      <c r="AB36" s="23">
        <f>H36+R36+W36</f>
        <v>806403.34999999986</v>
      </c>
      <c r="AC36" s="23">
        <f>I36+S36+X36</f>
        <v>4310164</v>
      </c>
      <c r="AD36" s="8">
        <f t="shared" ref="AD36:AD51" si="21">IF(AC36=0,"%",AB36/AC36)</f>
        <v>0.18709342614341354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4" t="s">
        <v>66</v>
      </c>
      <c r="E37" s="18">
        <v>6000</v>
      </c>
      <c r="F37" s="34"/>
      <c r="G37" s="23">
        <v>20610.669999999998</v>
      </c>
      <c r="H37" s="23">
        <v>39927.129999999997</v>
      </c>
      <c r="I37" s="23">
        <v>279530</v>
      </c>
      <c r="J37" s="8">
        <f t="shared" si="17"/>
        <v>0.14283665438414481</v>
      </c>
      <c r="K37" s="30"/>
      <c r="L37" s="23">
        <v>0</v>
      </c>
      <c r="M37" s="23">
        <v>0</v>
      </c>
      <c r="N37" s="23">
        <v>0</v>
      </c>
      <c r="O37" s="8" t="str">
        <f t="shared" si="18"/>
        <v>%</v>
      </c>
      <c r="P37" s="30"/>
      <c r="Q37" s="23">
        <v>0</v>
      </c>
      <c r="R37" s="23">
        <v>0</v>
      </c>
      <c r="S37" s="23">
        <v>0</v>
      </c>
      <c r="T37" s="8" t="str">
        <f t="shared" si="19"/>
        <v>%</v>
      </c>
      <c r="U37" s="30"/>
      <c r="V37" s="23">
        <v>0</v>
      </c>
      <c r="W37" s="23">
        <v>0</v>
      </c>
      <c r="X37" s="23">
        <v>0</v>
      </c>
      <c r="Y37" s="8" t="str">
        <f t="shared" si="20"/>
        <v>%</v>
      </c>
      <c r="Z37" s="30"/>
      <c r="AA37" s="23">
        <f t="shared" ref="AA37:AC51" si="22">G37+Q37+V37</f>
        <v>20610.669999999998</v>
      </c>
      <c r="AB37" s="23">
        <f t="shared" si="22"/>
        <v>39927.129999999997</v>
      </c>
      <c r="AC37" s="23">
        <f t="shared" si="22"/>
        <v>279530</v>
      </c>
      <c r="AD37" s="8">
        <f t="shared" si="21"/>
        <v>0.14283665438414481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4" t="s">
        <v>67</v>
      </c>
      <c r="E38" s="18">
        <v>7100</v>
      </c>
      <c r="F38" s="34"/>
      <c r="G38" s="23">
        <v>6250</v>
      </c>
      <c r="H38" s="23">
        <v>8250</v>
      </c>
      <c r="I38" s="23">
        <v>13500</v>
      </c>
      <c r="J38" s="8">
        <f t="shared" si="17"/>
        <v>0.61111111111111116</v>
      </c>
      <c r="K38" s="30"/>
      <c r="L38" s="23">
        <v>0</v>
      </c>
      <c r="M38" s="23">
        <v>0</v>
      </c>
      <c r="N38" s="23">
        <v>0</v>
      </c>
      <c r="O38" s="8" t="str">
        <f t="shared" si="18"/>
        <v>%</v>
      </c>
      <c r="P38" s="30"/>
      <c r="Q38" s="23">
        <v>0</v>
      </c>
      <c r="R38" s="23">
        <v>0</v>
      </c>
      <c r="S38" s="23">
        <v>0</v>
      </c>
      <c r="T38" s="8" t="str">
        <f t="shared" si="19"/>
        <v>%</v>
      </c>
      <c r="U38" s="30"/>
      <c r="V38" s="23">
        <v>0</v>
      </c>
      <c r="W38" s="23">
        <v>0</v>
      </c>
      <c r="X38" s="23">
        <v>0</v>
      </c>
      <c r="Y38" s="8" t="str">
        <f t="shared" si="20"/>
        <v>%</v>
      </c>
      <c r="Z38" s="30"/>
      <c r="AA38" s="23">
        <f t="shared" si="22"/>
        <v>6250</v>
      </c>
      <c r="AB38" s="23">
        <f t="shared" si="22"/>
        <v>8250</v>
      </c>
      <c r="AC38" s="23">
        <f t="shared" si="22"/>
        <v>13500</v>
      </c>
      <c r="AD38" s="8">
        <f t="shared" si="21"/>
        <v>0.61111111111111116</v>
      </c>
    </row>
    <row r="39" spans="1:30" ht="15.75" x14ac:dyDescent="0.25">
      <c r="A39" s="14" t="s">
        <v>36</v>
      </c>
      <c r="B39" s="3" t="s">
        <v>37</v>
      </c>
      <c r="C39" s="5"/>
      <c r="D39" s="34" t="s">
        <v>68</v>
      </c>
      <c r="E39" s="18">
        <v>7200</v>
      </c>
      <c r="F39" s="34"/>
      <c r="G39" s="23">
        <v>0</v>
      </c>
      <c r="H39" s="23">
        <v>0</v>
      </c>
      <c r="I39" s="23">
        <v>0</v>
      </c>
      <c r="J39" s="8" t="str">
        <f t="shared" si="17"/>
        <v>%</v>
      </c>
      <c r="K39" s="30"/>
      <c r="L39" s="23">
        <v>0</v>
      </c>
      <c r="M39" s="23">
        <v>0</v>
      </c>
      <c r="N39" s="23">
        <v>0</v>
      </c>
      <c r="O39" s="8" t="str">
        <f t="shared" si="18"/>
        <v>%</v>
      </c>
      <c r="P39" s="30"/>
      <c r="Q39" s="23">
        <v>0</v>
      </c>
      <c r="R39" s="23">
        <v>0</v>
      </c>
      <c r="S39" s="23">
        <v>0</v>
      </c>
      <c r="T39" s="8" t="str">
        <f t="shared" si="19"/>
        <v>%</v>
      </c>
      <c r="U39" s="30"/>
      <c r="V39" s="23">
        <v>0</v>
      </c>
      <c r="W39" s="23">
        <v>0</v>
      </c>
      <c r="X39" s="23">
        <v>0</v>
      </c>
      <c r="Y39" s="8" t="str">
        <f t="shared" si="20"/>
        <v>%</v>
      </c>
      <c r="Z39" s="30"/>
      <c r="AA39" s="23">
        <f t="shared" si="22"/>
        <v>0</v>
      </c>
      <c r="AB39" s="23">
        <f t="shared" si="22"/>
        <v>0</v>
      </c>
      <c r="AC39" s="23">
        <f t="shared" si="22"/>
        <v>0</v>
      </c>
      <c r="AD39" s="8" t="str">
        <f t="shared" si="21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4" t="s">
        <v>69</v>
      </c>
      <c r="E40" s="18">
        <v>7300</v>
      </c>
      <c r="F40" s="34"/>
      <c r="G40" s="23">
        <v>42109.939999999995</v>
      </c>
      <c r="H40" s="23">
        <v>114096.31</v>
      </c>
      <c r="I40" s="23">
        <v>514946</v>
      </c>
      <c r="J40" s="8">
        <f t="shared" si="17"/>
        <v>0.22156946553619214</v>
      </c>
      <c r="K40" s="30"/>
      <c r="L40" s="23">
        <v>0</v>
      </c>
      <c r="M40" s="23">
        <v>0</v>
      </c>
      <c r="N40" s="23">
        <v>0</v>
      </c>
      <c r="O40" s="8" t="str">
        <f t="shared" si="18"/>
        <v>%</v>
      </c>
      <c r="P40" s="30"/>
      <c r="Q40" s="23">
        <v>0</v>
      </c>
      <c r="R40" s="23">
        <v>0</v>
      </c>
      <c r="S40" s="23">
        <v>0</v>
      </c>
      <c r="T40" s="8" t="str">
        <f t="shared" si="19"/>
        <v>%</v>
      </c>
      <c r="U40" s="30"/>
      <c r="V40" s="23">
        <v>0</v>
      </c>
      <c r="W40" s="23">
        <v>0</v>
      </c>
      <c r="X40" s="23">
        <v>0</v>
      </c>
      <c r="Y40" s="8" t="str">
        <f t="shared" si="20"/>
        <v>%</v>
      </c>
      <c r="Z40" s="30"/>
      <c r="AA40" s="23">
        <f t="shared" si="22"/>
        <v>42109.939999999995</v>
      </c>
      <c r="AB40" s="23">
        <f t="shared" si="22"/>
        <v>114096.31</v>
      </c>
      <c r="AC40" s="23">
        <f t="shared" si="22"/>
        <v>514946</v>
      </c>
      <c r="AD40" s="8">
        <f t="shared" si="21"/>
        <v>0.22156946553619214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4" t="s">
        <v>70</v>
      </c>
      <c r="E41" s="18">
        <v>7400</v>
      </c>
      <c r="F41" s="34"/>
      <c r="G41" s="23">
        <v>0</v>
      </c>
      <c r="H41" s="23">
        <v>0</v>
      </c>
      <c r="I41" s="23">
        <v>1000</v>
      </c>
      <c r="J41" s="8">
        <f t="shared" si="17"/>
        <v>0</v>
      </c>
      <c r="K41" s="30"/>
      <c r="L41" s="23">
        <v>0</v>
      </c>
      <c r="M41" s="23">
        <v>0</v>
      </c>
      <c r="N41" s="23">
        <v>0</v>
      </c>
      <c r="O41" s="8" t="str">
        <f t="shared" si="18"/>
        <v>%</v>
      </c>
      <c r="P41" s="30"/>
      <c r="Q41" s="23">
        <v>0</v>
      </c>
      <c r="R41" s="23">
        <v>0</v>
      </c>
      <c r="S41" s="23">
        <v>0</v>
      </c>
      <c r="T41" s="8" t="str">
        <f t="shared" si="19"/>
        <v>%</v>
      </c>
      <c r="U41" s="30"/>
      <c r="V41" s="23">
        <v>0</v>
      </c>
      <c r="W41" s="23">
        <v>0</v>
      </c>
      <c r="X41" s="23">
        <v>0</v>
      </c>
      <c r="Y41" s="8" t="str">
        <f t="shared" si="20"/>
        <v>%</v>
      </c>
      <c r="Z41" s="30"/>
      <c r="AA41" s="23">
        <f t="shared" si="22"/>
        <v>0</v>
      </c>
      <c r="AB41" s="23">
        <f t="shared" si="22"/>
        <v>0</v>
      </c>
      <c r="AC41" s="23">
        <f t="shared" si="22"/>
        <v>1000</v>
      </c>
      <c r="AD41" s="8">
        <f t="shared" si="21"/>
        <v>0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4" t="s">
        <v>71</v>
      </c>
      <c r="E42" s="18">
        <v>7500</v>
      </c>
      <c r="F42" s="34"/>
      <c r="G42" s="23">
        <v>2311.8200000000002</v>
      </c>
      <c r="H42" s="23">
        <v>6927.33</v>
      </c>
      <c r="I42" s="23">
        <v>25857</v>
      </c>
      <c r="J42" s="8">
        <f t="shared" si="17"/>
        <v>0.26790927021696254</v>
      </c>
      <c r="K42" s="30"/>
      <c r="L42" s="23">
        <v>0</v>
      </c>
      <c r="M42" s="23">
        <v>0</v>
      </c>
      <c r="N42" s="23">
        <v>0</v>
      </c>
      <c r="O42" s="8" t="str">
        <f t="shared" si="18"/>
        <v>%</v>
      </c>
      <c r="P42" s="30"/>
      <c r="Q42" s="23">
        <v>0</v>
      </c>
      <c r="R42" s="23">
        <v>0</v>
      </c>
      <c r="S42" s="23">
        <v>0</v>
      </c>
      <c r="T42" s="8" t="str">
        <f t="shared" si="19"/>
        <v>%</v>
      </c>
      <c r="U42" s="30"/>
      <c r="V42" s="23">
        <v>0</v>
      </c>
      <c r="W42" s="23">
        <v>0</v>
      </c>
      <c r="X42" s="23">
        <v>0</v>
      </c>
      <c r="Y42" s="8" t="str">
        <f t="shared" si="20"/>
        <v>%</v>
      </c>
      <c r="Z42" s="30"/>
      <c r="AA42" s="23">
        <f t="shared" si="22"/>
        <v>2311.8200000000002</v>
      </c>
      <c r="AB42" s="23">
        <f t="shared" si="22"/>
        <v>6927.33</v>
      </c>
      <c r="AC42" s="23">
        <f t="shared" si="22"/>
        <v>25857</v>
      </c>
      <c r="AD42" s="8">
        <f t="shared" si="21"/>
        <v>0.26790927021696254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4" t="s">
        <v>72</v>
      </c>
      <c r="E43" s="18">
        <v>7600</v>
      </c>
      <c r="F43" s="34"/>
      <c r="G43" s="23">
        <v>0</v>
      </c>
      <c r="H43" s="23">
        <v>0</v>
      </c>
      <c r="I43" s="23">
        <v>0</v>
      </c>
      <c r="J43" s="8" t="str">
        <f t="shared" si="17"/>
        <v>%</v>
      </c>
      <c r="K43" s="30"/>
      <c r="L43" s="23">
        <v>0</v>
      </c>
      <c r="M43" s="23">
        <v>0</v>
      </c>
      <c r="N43" s="23">
        <v>0</v>
      </c>
      <c r="O43" s="8" t="str">
        <f t="shared" si="18"/>
        <v>%</v>
      </c>
      <c r="P43" s="30"/>
      <c r="Q43" s="23">
        <v>0</v>
      </c>
      <c r="R43" s="23">
        <v>0</v>
      </c>
      <c r="S43" s="23">
        <v>0</v>
      </c>
      <c r="T43" s="8" t="str">
        <f t="shared" si="19"/>
        <v>%</v>
      </c>
      <c r="U43" s="30"/>
      <c r="V43" s="23">
        <v>0</v>
      </c>
      <c r="W43" s="23">
        <v>0</v>
      </c>
      <c r="X43" s="23">
        <v>0</v>
      </c>
      <c r="Y43" s="8" t="str">
        <f t="shared" si="20"/>
        <v>%</v>
      </c>
      <c r="Z43" s="30"/>
      <c r="AA43" s="23">
        <f t="shared" si="22"/>
        <v>0</v>
      </c>
      <c r="AB43" s="23">
        <f t="shared" si="22"/>
        <v>0</v>
      </c>
      <c r="AC43" s="23">
        <f t="shared" si="22"/>
        <v>0</v>
      </c>
      <c r="AD43" s="8" t="str">
        <f t="shared" si="21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4" t="s">
        <v>73</v>
      </c>
      <c r="E44" s="18">
        <v>7700</v>
      </c>
      <c r="F44" s="34"/>
      <c r="G44" s="23">
        <v>0</v>
      </c>
      <c r="H44" s="23">
        <v>0</v>
      </c>
      <c r="I44" s="23">
        <v>0</v>
      </c>
      <c r="J44" s="8" t="str">
        <f t="shared" si="17"/>
        <v>%</v>
      </c>
      <c r="K44" s="30"/>
      <c r="L44" s="23">
        <v>0</v>
      </c>
      <c r="M44" s="23">
        <v>0</v>
      </c>
      <c r="N44" s="23">
        <v>0</v>
      </c>
      <c r="O44" s="8" t="str">
        <f t="shared" si="18"/>
        <v>%</v>
      </c>
      <c r="P44" s="30"/>
      <c r="Q44" s="23">
        <v>0</v>
      </c>
      <c r="R44" s="23">
        <v>0</v>
      </c>
      <c r="S44" s="23">
        <v>0</v>
      </c>
      <c r="T44" s="8" t="str">
        <f t="shared" si="19"/>
        <v>%</v>
      </c>
      <c r="U44" s="30"/>
      <c r="V44" s="23">
        <v>0</v>
      </c>
      <c r="W44" s="23">
        <v>0</v>
      </c>
      <c r="X44" s="23">
        <v>0</v>
      </c>
      <c r="Y44" s="8" t="str">
        <f t="shared" si="20"/>
        <v>%</v>
      </c>
      <c r="Z44" s="30"/>
      <c r="AA44" s="23">
        <f t="shared" si="22"/>
        <v>0</v>
      </c>
      <c r="AB44" s="23">
        <f t="shared" si="22"/>
        <v>0</v>
      </c>
      <c r="AC44" s="23">
        <f t="shared" si="22"/>
        <v>0</v>
      </c>
      <c r="AD44" s="8" t="str">
        <f t="shared" si="21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4" t="s">
        <v>74</v>
      </c>
      <c r="E45" s="18">
        <v>7800</v>
      </c>
      <c r="F45" s="34"/>
      <c r="G45" s="23">
        <v>0</v>
      </c>
      <c r="H45" s="23">
        <v>0</v>
      </c>
      <c r="I45" s="23">
        <v>0</v>
      </c>
      <c r="J45" s="8" t="str">
        <f t="shared" si="17"/>
        <v>%</v>
      </c>
      <c r="K45" s="30"/>
      <c r="L45" s="23">
        <v>0</v>
      </c>
      <c r="M45" s="23">
        <v>0</v>
      </c>
      <c r="N45" s="23">
        <v>0</v>
      </c>
      <c r="O45" s="8" t="str">
        <f t="shared" si="18"/>
        <v>%</v>
      </c>
      <c r="P45" s="30"/>
      <c r="Q45" s="23">
        <v>0</v>
      </c>
      <c r="R45" s="23">
        <v>0</v>
      </c>
      <c r="S45" s="23">
        <v>0</v>
      </c>
      <c r="T45" s="8" t="str">
        <f t="shared" si="19"/>
        <v>%</v>
      </c>
      <c r="U45" s="30"/>
      <c r="V45" s="23">
        <v>0</v>
      </c>
      <c r="W45" s="23">
        <v>0</v>
      </c>
      <c r="X45" s="23">
        <v>0</v>
      </c>
      <c r="Y45" s="8" t="str">
        <f t="shared" si="20"/>
        <v>%</v>
      </c>
      <c r="Z45" s="30"/>
      <c r="AA45" s="23">
        <f t="shared" si="22"/>
        <v>0</v>
      </c>
      <c r="AB45" s="23">
        <f t="shared" si="22"/>
        <v>0</v>
      </c>
      <c r="AC45" s="23">
        <f t="shared" si="22"/>
        <v>0</v>
      </c>
      <c r="AD45" s="8" t="str">
        <f t="shared" si="21"/>
        <v>%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4" t="s">
        <v>75</v>
      </c>
      <c r="E46" s="18">
        <v>7900</v>
      </c>
      <c r="F46" s="34"/>
      <c r="G46" s="23">
        <v>37768.12999999999</v>
      </c>
      <c r="H46" s="23">
        <v>85592.53</v>
      </c>
      <c r="I46" s="23">
        <v>244549</v>
      </c>
      <c r="J46" s="8">
        <f t="shared" si="17"/>
        <v>0.35000155388081733</v>
      </c>
      <c r="K46" s="30"/>
      <c r="L46" s="23">
        <v>0</v>
      </c>
      <c r="M46" s="23">
        <v>0</v>
      </c>
      <c r="N46" s="23">
        <v>0</v>
      </c>
      <c r="O46" s="8" t="str">
        <f t="shared" si="18"/>
        <v>%</v>
      </c>
      <c r="P46" s="30"/>
      <c r="Q46" s="23">
        <v>0</v>
      </c>
      <c r="R46" s="23">
        <v>0</v>
      </c>
      <c r="S46" s="23">
        <v>0</v>
      </c>
      <c r="T46" s="8" t="str">
        <f t="shared" si="19"/>
        <v>%</v>
      </c>
      <c r="U46" s="30"/>
      <c r="V46" s="23">
        <v>0</v>
      </c>
      <c r="W46" s="23">
        <v>0</v>
      </c>
      <c r="X46" s="23">
        <v>0</v>
      </c>
      <c r="Y46" s="8" t="str">
        <f t="shared" si="20"/>
        <v>%</v>
      </c>
      <c r="Z46" s="30"/>
      <c r="AA46" s="23">
        <f t="shared" si="22"/>
        <v>37768.12999999999</v>
      </c>
      <c r="AB46" s="23">
        <f t="shared" si="22"/>
        <v>85592.53</v>
      </c>
      <c r="AC46" s="23">
        <f t="shared" si="22"/>
        <v>244549</v>
      </c>
      <c r="AD46" s="8">
        <f t="shared" si="21"/>
        <v>0.35000155388081733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4" t="s">
        <v>76</v>
      </c>
      <c r="E47" s="18">
        <v>8100</v>
      </c>
      <c r="F47" s="34"/>
      <c r="G47" s="23">
        <v>0</v>
      </c>
      <c r="H47" s="23">
        <v>0</v>
      </c>
      <c r="I47" s="23">
        <v>10000</v>
      </c>
      <c r="J47" s="8">
        <f t="shared" si="17"/>
        <v>0</v>
      </c>
      <c r="K47" s="30"/>
      <c r="L47" s="23">
        <v>0</v>
      </c>
      <c r="M47" s="23">
        <v>0</v>
      </c>
      <c r="N47" s="23">
        <v>0</v>
      </c>
      <c r="O47" s="8" t="str">
        <f t="shared" si="18"/>
        <v>%</v>
      </c>
      <c r="P47" s="30"/>
      <c r="Q47" s="23">
        <v>0</v>
      </c>
      <c r="R47" s="23">
        <v>0</v>
      </c>
      <c r="S47" s="23">
        <v>0</v>
      </c>
      <c r="T47" s="8" t="str">
        <f t="shared" si="19"/>
        <v>%</v>
      </c>
      <c r="U47" s="30"/>
      <c r="V47" s="23">
        <v>0</v>
      </c>
      <c r="W47" s="23">
        <v>0</v>
      </c>
      <c r="X47" s="23">
        <v>0</v>
      </c>
      <c r="Y47" s="8" t="str">
        <f t="shared" si="20"/>
        <v>%</v>
      </c>
      <c r="Z47" s="30"/>
      <c r="AA47" s="23">
        <f t="shared" si="22"/>
        <v>0</v>
      </c>
      <c r="AB47" s="23">
        <f t="shared" si="22"/>
        <v>0</v>
      </c>
      <c r="AC47" s="23">
        <f t="shared" si="22"/>
        <v>10000</v>
      </c>
      <c r="AD47" s="8">
        <f t="shared" si="21"/>
        <v>0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4" t="s">
        <v>77</v>
      </c>
      <c r="E48" s="18">
        <v>8200</v>
      </c>
      <c r="F48" s="34"/>
      <c r="G48" s="23">
        <v>0</v>
      </c>
      <c r="H48" s="23">
        <v>0</v>
      </c>
      <c r="I48" s="23">
        <v>0</v>
      </c>
      <c r="J48" s="8" t="str">
        <f t="shared" si="17"/>
        <v>%</v>
      </c>
      <c r="K48" s="30"/>
      <c r="L48" s="23">
        <v>0</v>
      </c>
      <c r="M48" s="23">
        <v>0</v>
      </c>
      <c r="N48" s="23">
        <v>0</v>
      </c>
      <c r="O48" s="8" t="str">
        <f t="shared" si="18"/>
        <v>%</v>
      </c>
      <c r="P48" s="30"/>
      <c r="Q48" s="23">
        <v>0</v>
      </c>
      <c r="R48" s="23">
        <v>0</v>
      </c>
      <c r="S48" s="23">
        <v>0</v>
      </c>
      <c r="T48" s="8" t="str">
        <f t="shared" si="19"/>
        <v>%</v>
      </c>
      <c r="U48" s="30"/>
      <c r="V48" s="23">
        <v>0</v>
      </c>
      <c r="W48" s="23">
        <v>0</v>
      </c>
      <c r="X48" s="23">
        <v>0</v>
      </c>
      <c r="Y48" s="8" t="str">
        <f t="shared" si="20"/>
        <v>%</v>
      </c>
      <c r="Z48" s="30"/>
      <c r="AA48" s="23">
        <f t="shared" si="22"/>
        <v>0</v>
      </c>
      <c r="AB48" s="23">
        <f t="shared" si="22"/>
        <v>0</v>
      </c>
      <c r="AC48" s="23">
        <f t="shared" si="22"/>
        <v>0</v>
      </c>
      <c r="AD48" s="8" t="str">
        <f t="shared" si="21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4" t="s">
        <v>78</v>
      </c>
      <c r="E49" s="18">
        <v>9100</v>
      </c>
      <c r="F49" s="34"/>
      <c r="G49" s="23">
        <v>0</v>
      </c>
      <c r="H49" s="23">
        <v>0</v>
      </c>
      <c r="I49" s="23">
        <v>0</v>
      </c>
      <c r="J49" s="8" t="str">
        <f t="shared" si="17"/>
        <v>%</v>
      </c>
      <c r="K49" s="30"/>
      <c r="L49" s="23">
        <v>0</v>
      </c>
      <c r="M49" s="23">
        <v>0</v>
      </c>
      <c r="N49" s="23">
        <v>0</v>
      </c>
      <c r="O49" s="8" t="str">
        <f t="shared" si="18"/>
        <v>%</v>
      </c>
      <c r="P49" s="30"/>
      <c r="Q49" s="23">
        <v>0</v>
      </c>
      <c r="R49" s="23">
        <v>0</v>
      </c>
      <c r="S49" s="23">
        <v>0</v>
      </c>
      <c r="T49" s="8" t="str">
        <f t="shared" si="19"/>
        <v>%</v>
      </c>
      <c r="U49" s="30"/>
      <c r="V49" s="23">
        <v>0</v>
      </c>
      <c r="W49" s="23">
        <v>0</v>
      </c>
      <c r="X49" s="23">
        <v>0</v>
      </c>
      <c r="Y49" s="8" t="str">
        <f t="shared" si="20"/>
        <v>%</v>
      </c>
      <c r="Z49" s="30"/>
      <c r="AA49" s="23">
        <f t="shared" si="22"/>
        <v>0</v>
      </c>
      <c r="AB49" s="23">
        <f t="shared" si="22"/>
        <v>0</v>
      </c>
      <c r="AC49" s="23">
        <f t="shared" si="22"/>
        <v>0</v>
      </c>
      <c r="AD49" s="8" t="str">
        <f t="shared" si="21"/>
        <v>%</v>
      </c>
    </row>
    <row r="50" spans="1:30" ht="15.75" x14ac:dyDescent="0.25">
      <c r="A50" s="14" t="s">
        <v>36</v>
      </c>
      <c r="B50" s="3" t="s">
        <v>37</v>
      </c>
      <c r="C50" s="5" t="s">
        <v>17</v>
      </c>
      <c r="D50" s="34" t="s">
        <v>79</v>
      </c>
      <c r="E50" s="18">
        <v>9200</v>
      </c>
      <c r="F50" s="34"/>
      <c r="G50" s="23">
        <v>0</v>
      </c>
      <c r="H50" s="23">
        <v>0</v>
      </c>
      <c r="I50" s="23">
        <v>0</v>
      </c>
      <c r="J50" s="8" t="str">
        <f t="shared" si="17"/>
        <v>%</v>
      </c>
      <c r="K50" s="30"/>
      <c r="L50" s="23">
        <v>0</v>
      </c>
      <c r="M50" s="23">
        <v>0</v>
      </c>
      <c r="N50" s="23">
        <v>0</v>
      </c>
      <c r="O50" s="8" t="str">
        <f t="shared" si="18"/>
        <v>%</v>
      </c>
      <c r="P50" s="30"/>
      <c r="Q50" s="23">
        <v>0</v>
      </c>
      <c r="R50" s="23">
        <v>0</v>
      </c>
      <c r="S50" s="23">
        <v>0</v>
      </c>
      <c r="T50" s="8" t="str">
        <f t="shared" si="19"/>
        <v>%</v>
      </c>
      <c r="U50" s="30"/>
      <c r="V50" s="23">
        <v>0</v>
      </c>
      <c r="W50" s="23">
        <v>0</v>
      </c>
      <c r="X50" s="23">
        <v>0</v>
      </c>
      <c r="Y50" s="8" t="str">
        <f t="shared" si="20"/>
        <v>%</v>
      </c>
      <c r="Z50" s="30"/>
      <c r="AA50" s="23">
        <f t="shared" si="22"/>
        <v>0</v>
      </c>
      <c r="AB50" s="23">
        <f t="shared" si="22"/>
        <v>0</v>
      </c>
      <c r="AC50" s="23">
        <f t="shared" si="22"/>
        <v>0</v>
      </c>
      <c r="AD50" s="8" t="str">
        <f t="shared" si="21"/>
        <v>%</v>
      </c>
    </row>
    <row r="51" spans="1:30" ht="15.75" x14ac:dyDescent="0.25">
      <c r="A51" s="14" t="s">
        <v>36</v>
      </c>
      <c r="B51" s="3" t="s">
        <v>37</v>
      </c>
      <c r="C51" s="5"/>
      <c r="D51" s="34" t="s">
        <v>80</v>
      </c>
      <c r="E51" s="18">
        <v>9800</v>
      </c>
      <c r="F51" s="34"/>
      <c r="G51" s="23">
        <v>0</v>
      </c>
      <c r="H51" s="23">
        <v>0</v>
      </c>
      <c r="I51" s="23">
        <v>0</v>
      </c>
      <c r="J51" s="8" t="str">
        <f t="shared" si="17"/>
        <v>%</v>
      </c>
      <c r="K51" s="30"/>
      <c r="L51" s="23">
        <v>0</v>
      </c>
      <c r="M51" s="23">
        <v>0</v>
      </c>
      <c r="N51" s="23">
        <v>0</v>
      </c>
      <c r="O51" s="8" t="str">
        <f t="shared" si="18"/>
        <v>%</v>
      </c>
      <c r="P51" s="30"/>
      <c r="Q51" s="23">
        <v>0</v>
      </c>
      <c r="R51" s="23">
        <v>0</v>
      </c>
      <c r="S51" s="23">
        <v>0</v>
      </c>
      <c r="T51" s="8" t="str">
        <f t="shared" si="19"/>
        <v>%</v>
      </c>
      <c r="U51" s="30"/>
      <c r="V51" s="23">
        <v>3106.21</v>
      </c>
      <c r="W51" s="23">
        <v>7098.97</v>
      </c>
      <c r="X51" s="23">
        <v>0</v>
      </c>
      <c r="Y51" s="8" t="str">
        <f t="shared" si="20"/>
        <v>%</v>
      </c>
      <c r="Z51" s="30"/>
      <c r="AA51" s="23">
        <f t="shared" si="22"/>
        <v>3106.21</v>
      </c>
      <c r="AB51" s="23">
        <f t="shared" si="22"/>
        <v>7098.97</v>
      </c>
      <c r="AC51" s="23">
        <f t="shared" si="22"/>
        <v>0</v>
      </c>
      <c r="AD51" s="8" t="str">
        <f t="shared" si="21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9">
        <f>SUM(G36:G51)</f>
        <v>423488.31999999995</v>
      </c>
      <c r="H52" s="59">
        <f>SUM(H36:H51)</f>
        <v>871977.63999999978</v>
      </c>
      <c r="I52" s="59">
        <f>SUM(I36:I51)</f>
        <v>4882670</v>
      </c>
      <c r="J52" s="32">
        <f>IF(I52=0,"",H52/I52)</f>
        <v>0.17858623253261019</v>
      </c>
      <c r="K52" s="30"/>
      <c r="L52" s="31">
        <f>SUM(L36:L50)</f>
        <v>0</v>
      </c>
      <c r="M52" s="31">
        <f>SUM(M36:M50)</f>
        <v>0</v>
      </c>
      <c r="N52" s="31">
        <f>SUM(N36:N50)</f>
        <v>0</v>
      </c>
      <c r="O52" s="32" t="str">
        <f>IF(N52=0,"",M52/N52)</f>
        <v/>
      </c>
      <c r="P52" s="30"/>
      <c r="Q52" s="59">
        <f>SUM(Q36:Q51)</f>
        <v>61853.24</v>
      </c>
      <c r="R52" s="59">
        <f>SUM(R36:R51)</f>
        <v>189219.01</v>
      </c>
      <c r="S52" s="59">
        <f>SUM(S36:S51)</f>
        <v>516876</v>
      </c>
      <c r="T52" s="32">
        <f>IF(S52=0,"",R52/S52)</f>
        <v>0.36608201967202969</v>
      </c>
      <c r="U52" s="30"/>
      <c r="V52" s="59">
        <f>SUM(V36:V51)</f>
        <v>3106.21</v>
      </c>
      <c r="W52" s="59">
        <f>SUM(W36:W51)</f>
        <v>7098.97</v>
      </c>
      <c r="X52" s="59">
        <f>SUM(X36:X51)</f>
        <v>0</v>
      </c>
      <c r="Y52" s="32" t="str">
        <f>IF(X52=0,"",W52/X52)</f>
        <v/>
      </c>
      <c r="Z52" s="30"/>
      <c r="AA52" s="59">
        <f>SUM(AA36:AA51)</f>
        <v>488447.76999999996</v>
      </c>
      <c r="AB52" s="59">
        <f>SUM(AB36:AB51)</f>
        <v>1068295.6199999996</v>
      </c>
      <c r="AC52" s="59">
        <f>SUM(AC36:AC51)</f>
        <v>5399546</v>
      </c>
      <c r="AD52" s="32">
        <f>IF(AC52=0,"",AB52/AC52)</f>
        <v>0.19784915620683657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60">
        <f>G32-G52</f>
        <v>81616.910000000033</v>
      </c>
      <c r="H53" s="60">
        <f>H32-H52</f>
        <v>655480.21000000031</v>
      </c>
      <c r="I53" s="60">
        <f>I32-I52</f>
        <v>537642</v>
      </c>
      <c r="J53" s="32">
        <f>IF(I53=0,"",H53/I53)</f>
        <v>1.2191759758352219</v>
      </c>
      <c r="K53" s="30"/>
      <c r="L53" s="35">
        <f>L32-L52</f>
        <v>0</v>
      </c>
      <c r="M53" s="35">
        <f>M32-M52</f>
        <v>0</v>
      </c>
      <c r="N53" s="35">
        <f>N32-N52</f>
        <v>0</v>
      </c>
      <c r="O53" s="32" t="str">
        <f>IF(N53=0,"",M53/N53)</f>
        <v/>
      </c>
      <c r="P53" s="30"/>
      <c r="Q53" s="60">
        <f>Q32-Q52</f>
        <v>-29196.01</v>
      </c>
      <c r="R53" s="60">
        <f>R32-R52</f>
        <v>-84088.180000000008</v>
      </c>
      <c r="S53" s="60">
        <f>S32-S52</f>
        <v>0</v>
      </c>
      <c r="T53" s="32" t="str">
        <f>IF(S53=0,"",R53/S53)</f>
        <v/>
      </c>
      <c r="U53" s="30"/>
      <c r="V53" s="60">
        <f>V32-V52</f>
        <v>2549.79</v>
      </c>
      <c r="W53" s="60">
        <f>W32-W52</f>
        <v>667.02999999999975</v>
      </c>
      <c r="X53" s="60">
        <f>X32-X52</f>
        <v>0</v>
      </c>
      <c r="Y53" s="32" t="str">
        <f>IF(X53=0,"",W53/X53)</f>
        <v/>
      </c>
      <c r="Z53" s="30"/>
      <c r="AA53" s="60">
        <f>AA32-AA52</f>
        <v>54970.69</v>
      </c>
      <c r="AB53" s="60">
        <f>AB32-AB52</f>
        <v>572059.06000000052</v>
      </c>
      <c r="AC53" s="60">
        <f>AC32-AC52</f>
        <v>537642</v>
      </c>
      <c r="AD53" s="32">
        <f>IF(AC53=0,"",AB53/AC53)</f>
        <v>1.0640148277106336</v>
      </c>
    </row>
    <row r="54" spans="1:30" x14ac:dyDescent="0.2">
      <c r="A54" s="3"/>
      <c r="B54" s="3"/>
      <c r="C54" s="5"/>
      <c r="D54" s="5"/>
      <c r="E54" s="5"/>
      <c r="F54" s="5"/>
      <c r="G54" s="30"/>
      <c r="H54" s="30"/>
      <c r="I54" s="30"/>
      <c r="J54" s="8"/>
      <c r="K54" s="30"/>
      <c r="L54" s="30"/>
      <c r="M54" s="30"/>
      <c r="N54" s="30"/>
      <c r="O54" s="8"/>
      <c r="P54" s="30"/>
      <c r="Q54" s="30"/>
      <c r="R54" s="30"/>
      <c r="S54" s="30"/>
      <c r="T54" s="8"/>
      <c r="U54" s="30"/>
      <c r="V54" s="30"/>
      <c r="W54" s="30"/>
      <c r="X54" s="30"/>
      <c r="Y54" s="8"/>
      <c r="Z54" s="30"/>
      <c r="AA54" s="30"/>
      <c r="AB54" s="30"/>
      <c r="AC54" s="30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30"/>
      <c r="H55" s="30"/>
      <c r="I55" s="30"/>
      <c r="J55" s="8"/>
      <c r="K55" s="30"/>
      <c r="L55" s="30"/>
      <c r="M55" s="30"/>
      <c r="N55" s="30"/>
      <c r="O55" s="8"/>
      <c r="P55" s="30"/>
      <c r="Q55" s="30"/>
      <c r="R55" s="30"/>
      <c r="S55" s="30"/>
      <c r="T55" s="8"/>
      <c r="U55" s="30"/>
      <c r="V55" s="30"/>
      <c r="W55" s="30"/>
      <c r="X55" s="30"/>
      <c r="Y55" s="8"/>
      <c r="Z55" s="30"/>
      <c r="AA55" s="30"/>
      <c r="AB55" s="30"/>
      <c r="AC55" s="30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3" t="s">
        <v>42</v>
      </c>
      <c r="E56" s="36">
        <v>3600</v>
      </c>
      <c r="F56" s="5"/>
      <c r="G56" s="68"/>
      <c r="H56" s="68"/>
      <c r="I56" s="61"/>
      <c r="J56" s="8" t="str">
        <f t="shared" ref="J56:J57" si="23">IF(I56=0,"%",H56/I56)</f>
        <v>%</v>
      </c>
      <c r="K56" s="30"/>
      <c r="L56" s="23">
        <v>0</v>
      </c>
      <c r="M56" s="23">
        <v>0</v>
      </c>
      <c r="N56" s="30">
        <v>0</v>
      </c>
      <c r="O56" s="8" t="str">
        <f t="shared" ref="O56:O57" si="24">IF(N56=0,"%",M56/N56)</f>
        <v>%</v>
      </c>
      <c r="P56" s="30"/>
      <c r="Q56" s="68">
        <v>0</v>
      </c>
      <c r="R56" s="68">
        <v>0</v>
      </c>
      <c r="S56" s="61">
        <v>0</v>
      </c>
      <c r="T56" s="8" t="str">
        <f t="shared" ref="T56:T57" si="25">IF(S56=0,"%",R56/S56)</f>
        <v>%</v>
      </c>
      <c r="U56" s="30"/>
      <c r="V56" s="68"/>
      <c r="W56" s="68"/>
      <c r="X56" s="61">
        <v>0</v>
      </c>
      <c r="Y56" s="8" t="str">
        <f t="shared" ref="Y56:Y57" si="26">IF(X56=0,"%",W56/X56)</f>
        <v>%</v>
      </c>
      <c r="Z56" s="30"/>
      <c r="AA56" s="68">
        <f t="shared" ref="AA56:AC57" si="27">G56+Q56+V56</f>
        <v>0</v>
      </c>
      <c r="AB56" s="68">
        <f t="shared" si="27"/>
        <v>0</v>
      </c>
      <c r="AC56" s="61">
        <f t="shared" si="27"/>
        <v>0</v>
      </c>
      <c r="AD56" s="8" t="str">
        <f t="shared" ref="AD56:AD57" si="28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3" t="s">
        <v>43</v>
      </c>
      <c r="E57" s="36">
        <v>9700</v>
      </c>
      <c r="F57" s="5"/>
      <c r="G57" s="68">
        <v>76892.31</v>
      </c>
      <c r="H57" s="68">
        <v>131279.65</v>
      </c>
      <c r="I57" s="61">
        <v>537642</v>
      </c>
      <c r="J57" s="8">
        <f t="shared" si="23"/>
        <v>0.2441767012249787</v>
      </c>
      <c r="K57" s="30"/>
      <c r="L57" s="23">
        <v>0</v>
      </c>
      <c r="M57" s="23">
        <v>0</v>
      </c>
      <c r="N57" s="30">
        <v>0</v>
      </c>
      <c r="O57" s="8" t="str">
        <f t="shared" si="24"/>
        <v>%</v>
      </c>
      <c r="P57" s="30"/>
      <c r="Q57" s="68">
        <v>0</v>
      </c>
      <c r="R57" s="68">
        <v>0</v>
      </c>
      <c r="S57" s="61">
        <v>0</v>
      </c>
      <c r="T57" s="8" t="str">
        <f t="shared" si="25"/>
        <v>%</v>
      </c>
      <c r="U57" s="30"/>
      <c r="V57" s="68"/>
      <c r="W57" s="68"/>
      <c r="X57" s="61">
        <v>0</v>
      </c>
      <c r="Y57" s="8" t="str">
        <f t="shared" si="26"/>
        <v>%</v>
      </c>
      <c r="Z57" s="30"/>
      <c r="AA57" s="68">
        <f t="shared" si="27"/>
        <v>76892.31</v>
      </c>
      <c r="AB57" s="68">
        <f t="shared" si="27"/>
        <v>131279.65</v>
      </c>
      <c r="AC57" s="61">
        <f t="shared" si="27"/>
        <v>537642</v>
      </c>
      <c r="AD57" s="8">
        <f t="shared" si="28"/>
        <v>0.2441767012249787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9">
        <f>SUM(G56:G57)</f>
        <v>76892.31</v>
      </c>
      <c r="H58" s="59">
        <f>SUM(H56-H57)</f>
        <v>-131279.65</v>
      </c>
      <c r="I58" s="59">
        <f>SUM(I56:I57)</f>
        <v>537642</v>
      </c>
      <c r="J58" s="32">
        <f>IF(I58=0,"",H58/I58)</f>
        <v>-0.2441767012249787</v>
      </c>
      <c r="K58" s="30"/>
      <c r="L58" s="31">
        <f>SUM(L56:L57)</f>
        <v>0</v>
      </c>
      <c r="M58" s="31">
        <f>SUM(M56:M57)</f>
        <v>0</v>
      </c>
      <c r="N58" s="31">
        <f>SUM(N56:N57)</f>
        <v>0</v>
      </c>
      <c r="O58" s="32" t="str">
        <f>IF(N58=0,"",M58/N58)</f>
        <v/>
      </c>
      <c r="P58" s="30"/>
      <c r="Q58" s="59">
        <f>SUM(Q56:Q57)</f>
        <v>0</v>
      </c>
      <c r="R58" s="59">
        <f>SUM(R56:R57)</f>
        <v>0</v>
      </c>
      <c r="S58" s="59">
        <f>SUM(S56:S57)</f>
        <v>0</v>
      </c>
      <c r="T58" s="32" t="str">
        <f>IF(S58=0,"",R58/S58)</f>
        <v/>
      </c>
      <c r="U58" s="30"/>
      <c r="V58" s="59">
        <f>SUM(V56:V57)</f>
        <v>0</v>
      </c>
      <c r="W58" s="59">
        <f>SUM(W56:W57)</f>
        <v>0</v>
      </c>
      <c r="X58" s="59">
        <f>SUM(X56:X57)</f>
        <v>0</v>
      </c>
      <c r="Y58" s="32" t="str">
        <f>IF(X58=0,"",W58/X58)</f>
        <v/>
      </c>
      <c r="Z58" s="30"/>
      <c r="AA58" s="59">
        <f>SUM(AA56:AA57)</f>
        <v>76892.31</v>
      </c>
      <c r="AB58" s="59">
        <f>AB56-AB57</f>
        <v>-131279.65</v>
      </c>
      <c r="AC58" s="59">
        <f>SUM(AC56:AC57)</f>
        <v>537642</v>
      </c>
      <c r="AD58" s="32">
        <f>IF(AC58=0,"",AB58/AC58)</f>
        <v>-0.2441767012249787</v>
      </c>
    </row>
    <row r="59" spans="1:30" x14ac:dyDescent="0.2">
      <c r="A59" s="3"/>
      <c r="B59" s="3"/>
      <c r="C59" s="5"/>
      <c r="D59" s="5"/>
      <c r="E59" s="5"/>
      <c r="F59" s="5"/>
      <c r="G59" s="30"/>
      <c r="H59" s="30"/>
      <c r="I59" s="30"/>
      <c r="J59" s="8"/>
      <c r="K59" s="30"/>
      <c r="L59" s="30"/>
      <c r="M59" s="30"/>
      <c r="N59" s="30"/>
      <c r="O59" s="8"/>
      <c r="P59" s="30"/>
      <c r="Q59" s="30"/>
      <c r="R59" s="30"/>
      <c r="S59" s="30"/>
      <c r="T59" s="8"/>
      <c r="U59" s="30"/>
      <c r="V59" s="30"/>
      <c r="W59" s="30"/>
      <c r="X59" s="30"/>
      <c r="Y59" s="8"/>
      <c r="Z59" s="30"/>
      <c r="AA59" s="30"/>
      <c r="AB59" s="30"/>
      <c r="AC59" s="30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1"/>
      <c r="H60" s="61">
        <f>H53+H58</f>
        <v>524200.56000000029</v>
      </c>
      <c r="I60" s="61"/>
      <c r="J60" s="8" t="str">
        <f>IF(I60=0,"",H60/I60)</f>
        <v/>
      </c>
      <c r="K60" s="30"/>
      <c r="L60" s="30"/>
      <c r="M60" s="30">
        <f>M32-M52+M58</f>
        <v>0</v>
      </c>
      <c r="N60" s="30">
        <f>N32-N52+N58</f>
        <v>0</v>
      </c>
      <c r="O60" s="30"/>
      <c r="P60" s="30">
        <f>P32-P52+P58</f>
        <v>0</v>
      </c>
      <c r="Q60" s="61"/>
      <c r="R60" s="61">
        <f>R32-R52+R58</f>
        <v>-84088.180000000008</v>
      </c>
      <c r="S60" s="61"/>
      <c r="T60" s="30"/>
      <c r="U60" s="30"/>
      <c r="V60" s="61"/>
      <c r="W60" s="61">
        <f>W32-W52+W58</f>
        <v>667.02999999999975</v>
      </c>
      <c r="X60" s="61">
        <f>X32-X52+X58</f>
        <v>0</v>
      </c>
      <c r="Y60" s="30"/>
      <c r="Z60" s="30">
        <f>Z32-Z52+Z58</f>
        <v>0</v>
      </c>
      <c r="AA60" s="61"/>
      <c r="AB60" s="61">
        <f>AB32-AB52+AB58</f>
        <v>440779.4100000005</v>
      </c>
      <c r="AC60" s="61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1"/>
      <c r="H61" s="61">
        <v>2532274</v>
      </c>
      <c r="I61" s="61"/>
      <c r="J61" s="8" t="str">
        <f>IF(I61=0,"",H61/I61)</f>
        <v/>
      </c>
      <c r="K61" s="30"/>
      <c r="L61" s="30"/>
      <c r="M61" s="30">
        <v>1988031</v>
      </c>
      <c r="N61" s="30"/>
      <c r="O61" s="8" t="str">
        <f>IF(N61=0,"",M61/N61)</f>
        <v/>
      </c>
      <c r="P61" s="30"/>
      <c r="Q61" s="61"/>
      <c r="R61" s="61"/>
      <c r="S61" s="61"/>
      <c r="T61" s="8" t="str">
        <f>IF(S61=0,"",R61/S61)</f>
        <v/>
      </c>
      <c r="U61" s="30"/>
      <c r="V61" s="61"/>
      <c r="W61" s="61">
        <v>46167.62</v>
      </c>
      <c r="X61" s="61"/>
      <c r="Y61" s="8" t="str">
        <f>IF(X61=0,"",W61/X61)</f>
        <v/>
      </c>
      <c r="Z61" s="30"/>
      <c r="AA61" s="61"/>
      <c r="AB61" s="61">
        <f>H61+W61</f>
        <v>2578441.62</v>
      </c>
      <c r="AC61" s="61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1"/>
      <c r="H62" s="61"/>
      <c r="I62" s="61"/>
      <c r="J62" s="8" t="str">
        <f>IF(I62=0,"",H62/I62)</f>
        <v/>
      </c>
      <c r="K62" s="30"/>
      <c r="L62" s="30"/>
      <c r="M62" s="30"/>
      <c r="N62" s="30"/>
      <c r="O62" s="8" t="str">
        <f>IF(N62=0,"",M62/N62)</f>
        <v/>
      </c>
      <c r="P62" s="30"/>
      <c r="Q62" s="61"/>
      <c r="R62" s="61"/>
      <c r="S62" s="61"/>
      <c r="T62" s="8" t="str">
        <f>IF(S62=0,"",R62/S62)</f>
        <v/>
      </c>
      <c r="U62" s="30"/>
      <c r="V62" s="61"/>
      <c r="W62" s="61"/>
      <c r="X62" s="61"/>
      <c r="Y62" s="8" t="str">
        <f>IF(X62=0,"",W62/X62)</f>
        <v/>
      </c>
      <c r="Z62" s="30"/>
      <c r="AA62" s="61"/>
      <c r="AB62" s="61"/>
      <c r="AC62" s="61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9">
        <f>SUM(G61:G62)</f>
        <v>0</v>
      </c>
      <c r="H63" s="59">
        <f>SUM(H61:H62)</f>
        <v>2532274</v>
      </c>
      <c r="I63" s="59">
        <f>SUM(I61:I62)</f>
        <v>0</v>
      </c>
      <c r="J63" s="32" t="str">
        <f>IF(I63=0,"",H63/I63)</f>
        <v/>
      </c>
      <c r="K63" s="30"/>
      <c r="L63" s="31">
        <f>SUM(L61:L62)</f>
        <v>0</v>
      </c>
      <c r="M63" s="31">
        <f>SUM(M61:M62)</f>
        <v>1988031</v>
      </c>
      <c r="N63" s="31">
        <f>SUM(N61:N62)</f>
        <v>0</v>
      </c>
      <c r="O63" s="32" t="str">
        <f>IF(N63=0,"",M63/N63)</f>
        <v/>
      </c>
      <c r="P63" s="30"/>
      <c r="Q63" s="59">
        <f>SUM(Q61:Q62)</f>
        <v>0</v>
      </c>
      <c r="R63" s="59">
        <f>SUM(R61:R62)</f>
        <v>0</v>
      </c>
      <c r="S63" s="59">
        <f>SUM(S61:S62)</f>
        <v>0</v>
      </c>
      <c r="T63" s="32" t="str">
        <f>IF(S63=0,"",R63/S63)</f>
        <v/>
      </c>
      <c r="U63" s="30"/>
      <c r="V63" s="59">
        <f>SUM(V61:V62)</f>
        <v>0</v>
      </c>
      <c r="W63" s="59">
        <f>SUM(W61:W62)</f>
        <v>46167.62</v>
      </c>
      <c r="X63" s="59">
        <f>SUM(X61:X62)</f>
        <v>0</v>
      </c>
      <c r="Y63" s="32" t="str">
        <f>IF(X63=0,"",W63/X63)</f>
        <v/>
      </c>
      <c r="Z63" s="30"/>
      <c r="AA63" s="59">
        <f>SUM(AA61:AA62)</f>
        <v>0</v>
      </c>
      <c r="AB63" s="59">
        <f>SUM(AB61:AB62)</f>
        <v>2578441.62</v>
      </c>
      <c r="AC63" s="59">
        <f>SUM(AC61:AC62)</f>
        <v>0</v>
      </c>
      <c r="AD63" s="32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30"/>
      <c r="H64" s="30"/>
      <c r="I64" s="30"/>
      <c r="J64" s="8"/>
      <c r="K64" s="30"/>
      <c r="L64" s="30"/>
      <c r="M64" s="30"/>
      <c r="N64" s="30"/>
      <c r="O64" s="8"/>
      <c r="P64" s="30"/>
      <c r="Q64" s="30"/>
      <c r="R64" s="30"/>
      <c r="S64" s="30"/>
      <c r="T64" s="8"/>
      <c r="U64" s="30"/>
      <c r="V64" s="30"/>
      <c r="W64" s="30"/>
      <c r="X64" s="30"/>
      <c r="Y64" s="8"/>
      <c r="Z64" s="30"/>
      <c r="AA64" s="30"/>
      <c r="AB64" s="30"/>
      <c r="AC64" s="30"/>
      <c r="AD64" s="8"/>
    </row>
    <row r="65" spans="1:30" ht="28.5" customHeight="1" thickBot="1" x14ac:dyDescent="0.3">
      <c r="A65" s="3"/>
      <c r="B65" s="3"/>
      <c r="C65" s="56" t="s">
        <v>49</v>
      </c>
      <c r="D65" s="38"/>
      <c r="E65" s="38"/>
      <c r="F65" s="38"/>
      <c r="G65" s="67">
        <f>G63+G60</f>
        <v>0</v>
      </c>
      <c r="H65" s="67">
        <f>H63+H60</f>
        <v>3056474.5600000005</v>
      </c>
      <c r="I65" s="67">
        <f>I63+I60</f>
        <v>0</v>
      </c>
      <c r="J65" s="40" t="str">
        <f>IF(I65=0,"%",H65/I65)</f>
        <v>%</v>
      </c>
      <c r="K65" s="41"/>
      <c r="L65" s="39">
        <f>L63+L60</f>
        <v>0</v>
      </c>
      <c r="M65" s="39">
        <f>M63+M60</f>
        <v>1988031</v>
      </c>
      <c r="N65" s="39">
        <f>N63+N60</f>
        <v>0</v>
      </c>
      <c r="O65" s="40" t="str">
        <f>IF(N65=0,"%",M65/N65)</f>
        <v>%</v>
      </c>
      <c r="P65" s="41"/>
      <c r="Q65" s="67">
        <f>Q63+Q60</f>
        <v>0</v>
      </c>
      <c r="R65" s="67">
        <f>R63+R60</f>
        <v>-84088.180000000008</v>
      </c>
      <c r="S65" s="67">
        <f>S63+S60</f>
        <v>0</v>
      </c>
      <c r="T65" s="40" t="str">
        <f>IF(S65=0,"%",R65/S65)</f>
        <v>%</v>
      </c>
      <c r="U65" s="41"/>
      <c r="V65" s="67">
        <f>V63+V60</f>
        <v>0</v>
      </c>
      <c r="W65" s="67">
        <f>W63+W60</f>
        <v>46834.65</v>
      </c>
      <c r="X65" s="67">
        <f>X63+X60</f>
        <v>0</v>
      </c>
      <c r="Y65" s="40" t="str">
        <f>IF(X65=0,"%",W65/X65)</f>
        <v>%</v>
      </c>
      <c r="Z65" s="41"/>
      <c r="AA65" s="67">
        <f>AA63+AA60</f>
        <v>0</v>
      </c>
      <c r="AB65" s="67">
        <f>AB63+AB60</f>
        <v>3019221.0300000007</v>
      </c>
      <c r="AC65" s="67">
        <f>AC63+AC60</f>
        <v>0</v>
      </c>
      <c r="AD65" s="40" t="str">
        <f>IF(AC65=0,"%",AB65/AC65)</f>
        <v>%</v>
      </c>
    </row>
    <row r="67" spans="1:30" x14ac:dyDescent="0.2">
      <c r="H67" s="42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0810-ED4C-4544-B5C6-105601BDA51A}">
  <sheetPr>
    <pageSetUpPr fitToPage="1"/>
  </sheetPr>
  <dimension ref="A1:AE67"/>
  <sheetViews>
    <sheetView topLeftCell="C4" zoomScale="80" zoomScaleNormal="80" zoomScaleSheetLayoutView="50" zoomScalePageLayoutView="40" workbookViewId="0">
      <selection activeCell="X58" sqref="X58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7109375" style="4" bestFit="1" customWidth="1"/>
    <col min="29" max="29" width="17.710937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0" t="s">
        <v>52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1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1" ht="23.25" x14ac:dyDescent="0.35">
      <c r="A6" s="3"/>
      <c r="B6" s="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4" t="s">
        <v>2</v>
      </c>
      <c r="E8" s="6">
        <v>458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4" t="s">
        <v>3</v>
      </c>
      <c r="E9" s="7">
        <f>E8</f>
        <v>458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4"/>
      <c r="E11" s="44"/>
      <c r="F11" s="44"/>
      <c r="G11" s="71" t="s">
        <v>5</v>
      </c>
      <c r="H11" s="72"/>
      <c r="I11" s="72"/>
      <c r="J11" s="73"/>
      <c r="K11" s="9"/>
      <c r="L11" s="71" t="s">
        <v>6</v>
      </c>
      <c r="M11" s="72"/>
      <c r="N11" s="72"/>
      <c r="O11" s="73"/>
      <c r="P11" s="9"/>
      <c r="Q11" s="71" t="s">
        <v>7</v>
      </c>
      <c r="R11" s="72"/>
      <c r="S11" s="72"/>
      <c r="T11" s="73"/>
      <c r="U11" s="9"/>
      <c r="V11" s="71" t="s">
        <v>8</v>
      </c>
      <c r="W11" s="72"/>
      <c r="X11" s="72"/>
      <c r="Y11" s="73"/>
      <c r="Z11" s="9"/>
      <c r="AA11" s="71" t="s">
        <v>9</v>
      </c>
      <c r="AB11" s="72"/>
      <c r="AC11" s="72"/>
      <c r="AD11" s="74"/>
    </row>
    <row r="12" spans="1:31" s="2" customFormat="1" ht="63" x14ac:dyDescent="0.25">
      <c r="A12" s="1"/>
      <c r="B12" s="1"/>
      <c r="C12" s="53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4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33454.89</v>
      </c>
      <c r="R17" s="19">
        <v>59805.19</v>
      </c>
      <c r="S17" s="19">
        <v>368679</v>
      </c>
      <c r="T17" s="8">
        <f t="shared" ref="T17" si="3">IF(S17=0,"%",R17/S17)</f>
        <v>0.16221479932407326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31" si="5">G17+Q17+V17</f>
        <v>33454.89</v>
      </c>
      <c r="AB17" s="23">
        <f t="shared" si="5"/>
        <v>59805.19</v>
      </c>
      <c r="AC17" s="23">
        <f t="shared" si="5"/>
        <v>368679</v>
      </c>
      <c r="AD17" s="8">
        <f t="shared" ref="AD17" si="6">IF(AC17=0,"%",AB17/AC17)</f>
        <v>0.16221479932407326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27"/>
      <c r="L18" s="19"/>
      <c r="M18" s="19"/>
      <c r="N18" s="19"/>
      <c r="O18" s="20"/>
      <c r="P18" s="27"/>
      <c r="Q18" s="19"/>
      <c r="R18" s="19"/>
      <c r="S18" s="19"/>
      <c r="T18" s="8"/>
      <c r="U18" s="28"/>
      <c r="V18" s="23"/>
      <c r="W18" s="23"/>
      <c r="X18" s="23"/>
      <c r="Y18" s="8"/>
      <c r="Z18" s="28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19">
        <v>303611.53000000003</v>
      </c>
      <c r="H19" s="19">
        <v>911822.72</v>
      </c>
      <c r="I19" s="19">
        <v>2894709</v>
      </c>
      <c r="J19" s="20">
        <f t="shared" si="1"/>
        <v>0.31499633296472979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303611.53000000003</v>
      </c>
      <c r="AB19" s="23">
        <f t="shared" si="5"/>
        <v>911822.72</v>
      </c>
      <c r="AC19" s="23">
        <f t="shared" si="5"/>
        <v>2894709</v>
      </c>
      <c r="AD19" s="8">
        <f t="shared" ref="AD19:AD24" si="10">IF(AC19=0,"%",AB19/AC19)</f>
        <v>0.31499633296472979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>
        <v>0</v>
      </c>
      <c r="I20" s="19">
        <v>0</v>
      </c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ref="AA20:AA22" si="11">G20+Q20+V20</f>
        <v>0</v>
      </c>
      <c r="AB20" s="23">
        <f t="shared" ref="AB20:AB22" si="12">H20+R20+W20</f>
        <v>0</v>
      </c>
      <c r="AC20" s="23">
        <f t="shared" ref="AC20:AC22" si="13">I20+S20+X20</f>
        <v>0</v>
      </c>
      <c r="AD20" s="8" t="str">
        <f t="shared" ref="AD20:AD22" si="14">IF(AC20=0,"%",AB20/AC20)</f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19">
        <v>10551.18</v>
      </c>
      <c r="H21" s="19">
        <v>31653.54</v>
      </c>
      <c r="I21" s="19">
        <v>116063</v>
      </c>
      <c r="J21" s="20">
        <f t="shared" si="1"/>
        <v>0.27272722573085306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23">
        <v>0</v>
      </c>
      <c r="W21" s="23">
        <v>0</v>
      </c>
      <c r="X21" s="23">
        <v>0</v>
      </c>
      <c r="Y21" s="8" t="str">
        <f t="shared" si="9"/>
        <v>%</v>
      </c>
      <c r="Z21" s="26"/>
      <c r="AA21" s="23">
        <f t="shared" si="11"/>
        <v>10551.18</v>
      </c>
      <c r="AB21" s="23">
        <f t="shared" si="12"/>
        <v>31653.54</v>
      </c>
      <c r="AC21" s="23">
        <f t="shared" si="13"/>
        <v>116063</v>
      </c>
      <c r="AD21" s="8">
        <f t="shared" si="14"/>
        <v>0.27272722573085306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19">
        <v>47087</v>
      </c>
      <c r="H22" s="19">
        <v>141261</v>
      </c>
      <c r="I22" s="19">
        <v>472146</v>
      </c>
      <c r="J22" s="20">
        <f t="shared" si="1"/>
        <v>0.29918923383868551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11"/>
        <v>47087</v>
      </c>
      <c r="AB22" s="23">
        <f t="shared" si="12"/>
        <v>141261</v>
      </c>
      <c r="AC22" s="23">
        <f t="shared" si="13"/>
        <v>472146</v>
      </c>
      <c r="AD22" s="8">
        <f t="shared" si="14"/>
        <v>0.29918923383868551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>
        <v>0</v>
      </c>
      <c r="I23" s="19">
        <v>0</v>
      </c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5"/>
        <v>0</v>
      </c>
      <c r="AB23" s="23">
        <f t="shared" si="5"/>
        <v>0</v>
      </c>
      <c r="AC23" s="23">
        <f t="shared" si="5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19">
        <v>1200</v>
      </c>
      <c r="H24" s="19">
        <v>9000</v>
      </c>
      <c r="I24" s="19">
        <v>153824</v>
      </c>
      <c r="J24" s="20">
        <f t="shared" si="1"/>
        <v>5.8508425213230707E-2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5"/>
        <v>1200</v>
      </c>
      <c r="AB24" s="23">
        <f t="shared" si="5"/>
        <v>9000</v>
      </c>
      <c r="AC24" s="23">
        <f t="shared" si="5"/>
        <v>153824</v>
      </c>
      <c r="AD24" s="8">
        <f t="shared" si="10"/>
        <v>5.8508425213230707E-2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27"/>
      <c r="L25" s="19"/>
      <c r="M25" s="19"/>
      <c r="N25" s="19"/>
      <c r="O25" s="20"/>
      <c r="P25" s="27"/>
      <c r="Q25" s="19"/>
      <c r="R25" s="19"/>
      <c r="S25" s="19"/>
      <c r="T25" s="8"/>
      <c r="U25" s="28"/>
      <c r="V25" s="23"/>
      <c r="W25" s="23"/>
      <c r="X25" s="23"/>
      <c r="Y25" s="8"/>
      <c r="Z25" s="28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9"/>
      <c r="L26" s="19">
        <v>0</v>
      </c>
      <c r="M26" s="19">
        <v>0</v>
      </c>
      <c r="N26" s="19">
        <v>0</v>
      </c>
      <c r="O26" s="20" t="str">
        <f t="shared" ref="O26:O31" si="15">IF(N26=0,"%",M26/N26)</f>
        <v>%</v>
      </c>
      <c r="P26" s="29"/>
      <c r="Q26" s="19">
        <v>0</v>
      </c>
      <c r="R26" s="19">
        <v>0</v>
      </c>
      <c r="S26" s="19">
        <v>0</v>
      </c>
      <c r="T26" s="8" t="str">
        <f t="shared" ref="T26:T31" si="16">IF(S26=0,"%",R26/S26)</f>
        <v>%</v>
      </c>
      <c r="U26" s="30"/>
      <c r="V26" s="23">
        <v>0</v>
      </c>
      <c r="W26" s="23">
        <v>0</v>
      </c>
      <c r="X26" s="23">
        <v>0</v>
      </c>
      <c r="Y26" s="8" t="str">
        <f t="shared" ref="Y26:Y31" si="17">IF(X26=0,"%",W26/X26)</f>
        <v>%</v>
      </c>
      <c r="Z26" s="30"/>
      <c r="AA26" s="23">
        <f t="shared" si="5"/>
        <v>0</v>
      </c>
      <c r="AB26" s="23">
        <f t="shared" si="5"/>
        <v>0</v>
      </c>
      <c r="AC26" s="23">
        <f t="shared" si="5"/>
        <v>0</v>
      </c>
      <c r="AD26" s="8" t="str">
        <f t="shared" ref="AD26:AD31" si="18">IF(AC26=0,"%",AB26/AC26)</f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18894.330000000002</v>
      </c>
      <c r="H27" s="19">
        <v>55136.39</v>
      </c>
      <c r="I27" s="19">
        <v>185125</v>
      </c>
      <c r="J27" s="20">
        <f t="shared" si="1"/>
        <v>0.29783330182309248</v>
      </c>
      <c r="K27" s="29"/>
      <c r="L27" s="19">
        <v>0</v>
      </c>
      <c r="M27" s="19">
        <v>0</v>
      </c>
      <c r="N27" s="19">
        <v>0</v>
      </c>
      <c r="O27" s="20" t="str">
        <f t="shared" si="15"/>
        <v>%</v>
      </c>
      <c r="P27" s="29"/>
      <c r="Q27" s="19">
        <v>0</v>
      </c>
      <c r="R27" s="19">
        <v>0</v>
      </c>
      <c r="S27" s="19">
        <v>0</v>
      </c>
      <c r="T27" s="8" t="str">
        <f t="shared" si="16"/>
        <v>%</v>
      </c>
      <c r="U27" s="30"/>
      <c r="V27" s="23">
        <v>0</v>
      </c>
      <c r="W27" s="23">
        <v>0</v>
      </c>
      <c r="X27" s="23">
        <v>0</v>
      </c>
      <c r="Y27" s="8" t="str">
        <f t="shared" si="17"/>
        <v>%</v>
      </c>
      <c r="Z27" s="30"/>
      <c r="AA27" s="23">
        <f t="shared" si="5"/>
        <v>18894.330000000002</v>
      </c>
      <c r="AB27" s="23">
        <f t="shared" si="5"/>
        <v>55136.39</v>
      </c>
      <c r="AC27" s="23">
        <f t="shared" si="5"/>
        <v>185125</v>
      </c>
      <c r="AD27" s="8">
        <f t="shared" si="18"/>
        <v>0.29783330182309248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1"/>
        <v>%</v>
      </c>
      <c r="K28" s="29"/>
      <c r="L28" s="19">
        <v>0</v>
      </c>
      <c r="M28" s="19">
        <v>0</v>
      </c>
      <c r="N28" s="19">
        <v>0</v>
      </c>
      <c r="O28" s="20" t="str">
        <f t="shared" si="15"/>
        <v>%</v>
      </c>
      <c r="P28" s="29"/>
      <c r="Q28" s="19">
        <v>0</v>
      </c>
      <c r="R28" s="19">
        <v>0</v>
      </c>
      <c r="S28" s="19">
        <v>0</v>
      </c>
      <c r="T28" s="8" t="str">
        <f t="shared" si="16"/>
        <v>%</v>
      </c>
      <c r="U28" s="30"/>
      <c r="V28" s="23">
        <v>0</v>
      </c>
      <c r="W28" s="23">
        <v>0</v>
      </c>
      <c r="X28" s="23">
        <v>0</v>
      </c>
      <c r="Y28" s="8" t="str">
        <f t="shared" si="17"/>
        <v>%</v>
      </c>
      <c r="Z28" s="30"/>
      <c r="AA28" s="23">
        <f t="shared" si="5"/>
        <v>0</v>
      </c>
      <c r="AB28" s="23">
        <f t="shared" si="5"/>
        <v>0</v>
      </c>
      <c r="AC28" s="23">
        <f t="shared" si="5"/>
        <v>0</v>
      </c>
      <c r="AD28" s="8" t="str">
        <f t="shared" si="18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0</v>
      </c>
      <c r="I29" s="19">
        <v>0</v>
      </c>
      <c r="J29" s="20" t="str">
        <f t="shared" si="1"/>
        <v>%</v>
      </c>
      <c r="K29" s="29"/>
      <c r="L29" s="19">
        <v>0</v>
      </c>
      <c r="M29" s="19">
        <v>0</v>
      </c>
      <c r="N29" s="19">
        <v>0</v>
      </c>
      <c r="O29" s="20" t="str">
        <f t="shared" si="15"/>
        <v>%</v>
      </c>
      <c r="P29" s="29"/>
      <c r="Q29" s="19">
        <v>0</v>
      </c>
      <c r="R29" s="19">
        <v>0</v>
      </c>
      <c r="S29" s="19">
        <v>0</v>
      </c>
      <c r="T29" s="8" t="str">
        <f t="shared" si="16"/>
        <v>%</v>
      </c>
      <c r="U29" s="30"/>
      <c r="V29" s="23">
        <v>0</v>
      </c>
      <c r="W29" s="23">
        <v>0</v>
      </c>
      <c r="X29" s="23">
        <v>0</v>
      </c>
      <c r="Y29" s="8" t="str">
        <f t="shared" si="17"/>
        <v>%</v>
      </c>
      <c r="Z29" s="30"/>
      <c r="AA29" s="23">
        <f t="shared" si="5"/>
        <v>0</v>
      </c>
      <c r="AB29" s="23">
        <f t="shared" si="5"/>
        <v>0</v>
      </c>
      <c r="AC29" s="23">
        <f t="shared" si="5"/>
        <v>0</v>
      </c>
      <c r="AD29" s="8" t="str">
        <f t="shared" si="18"/>
        <v>%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0</v>
      </c>
      <c r="H30" s="19">
        <v>933.53</v>
      </c>
      <c r="I30" s="19">
        <v>0</v>
      </c>
      <c r="J30" s="20" t="str">
        <f t="shared" si="1"/>
        <v>%</v>
      </c>
      <c r="K30" s="29"/>
      <c r="L30" s="19">
        <v>0</v>
      </c>
      <c r="M30" s="19">
        <v>0</v>
      </c>
      <c r="N30" s="19">
        <v>0</v>
      </c>
      <c r="O30" s="20" t="str">
        <f t="shared" si="15"/>
        <v>%</v>
      </c>
      <c r="P30" s="29"/>
      <c r="Q30" s="19">
        <v>0</v>
      </c>
      <c r="R30" s="19">
        <v>0</v>
      </c>
      <c r="S30" s="19">
        <v>0</v>
      </c>
      <c r="T30" s="8" t="str">
        <f t="shared" si="16"/>
        <v>%</v>
      </c>
      <c r="U30" s="30"/>
      <c r="V30" s="19">
        <v>0</v>
      </c>
      <c r="W30" s="19">
        <v>0</v>
      </c>
      <c r="X30" s="23">
        <v>0</v>
      </c>
      <c r="Y30" s="8" t="str">
        <f t="shared" si="17"/>
        <v>%</v>
      </c>
      <c r="Z30" s="30"/>
      <c r="AA30" s="23">
        <f t="shared" si="5"/>
        <v>0</v>
      </c>
      <c r="AB30" s="23">
        <f t="shared" si="5"/>
        <v>933.53</v>
      </c>
      <c r="AC30" s="23">
        <f t="shared" si="5"/>
        <v>0</v>
      </c>
      <c r="AD30" s="8" t="str">
        <f t="shared" si="18"/>
        <v>%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19">
        <v>0</v>
      </c>
      <c r="H31" s="19">
        <v>0</v>
      </c>
      <c r="I31" s="19">
        <v>0</v>
      </c>
      <c r="J31" s="8" t="str">
        <f t="shared" si="1"/>
        <v>%</v>
      </c>
      <c r="K31" s="30"/>
      <c r="L31" s="23">
        <v>0</v>
      </c>
      <c r="M31" s="23">
        <v>0</v>
      </c>
      <c r="N31" s="23">
        <v>0</v>
      </c>
      <c r="O31" s="8" t="str">
        <f t="shared" si="15"/>
        <v>%</v>
      </c>
      <c r="P31" s="30"/>
      <c r="Q31" s="23">
        <v>0</v>
      </c>
      <c r="R31" s="23">
        <v>0</v>
      </c>
      <c r="S31" s="23">
        <v>0</v>
      </c>
      <c r="T31" s="8" t="str">
        <f t="shared" si="16"/>
        <v>%</v>
      </c>
      <c r="U31" s="30"/>
      <c r="V31" s="19">
        <v>6010.99</v>
      </c>
      <c r="W31" s="19">
        <v>12284.71</v>
      </c>
      <c r="X31" s="23">
        <v>0</v>
      </c>
      <c r="Y31" s="8" t="str">
        <f t="shared" si="17"/>
        <v>%</v>
      </c>
      <c r="Z31" s="30"/>
      <c r="AA31" s="23">
        <f t="shared" si="5"/>
        <v>6010.99</v>
      </c>
      <c r="AB31" s="23">
        <f t="shared" si="5"/>
        <v>12284.71</v>
      </c>
      <c r="AC31" s="23">
        <f t="shared" si="5"/>
        <v>0</v>
      </c>
      <c r="AD31" s="8" t="str">
        <f t="shared" si="18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9">
        <f>SUM(G16:G31)</f>
        <v>381344.04000000004</v>
      </c>
      <c r="H32" s="59">
        <f>SUM(H16:H31)</f>
        <v>1149807.18</v>
      </c>
      <c r="I32" s="59">
        <f>SUM(I16:I31)</f>
        <v>3821867</v>
      </c>
      <c r="J32" s="32">
        <f>IF(I32=0,"",H32/I32)</f>
        <v>0.3008496057031812</v>
      </c>
      <c r="K32" s="30"/>
      <c r="L32" s="31">
        <f>SUM(L16:L31)</f>
        <v>0</v>
      </c>
      <c r="M32" s="31">
        <f>SUM(M16:M31)</f>
        <v>0</v>
      </c>
      <c r="N32" s="31">
        <f>SUM(N16:N31)</f>
        <v>0</v>
      </c>
      <c r="O32" s="32" t="str">
        <f>IF(N32=0,"",M32/N32)</f>
        <v/>
      </c>
      <c r="P32" s="30"/>
      <c r="Q32" s="59">
        <f>SUM(Q16:Q31)</f>
        <v>33454.89</v>
      </c>
      <c r="R32" s="59">
        <f>SUM(R16:R31)</f>
        <v>59805.19</v>
      </c>
      <c r="S32" s="59">
        <f>SUM(S16:S31)</f>
        <v>368679</v>
      </c>
      <c r="T32" s="32">
        <f>IF(S32=0,"",R32/S32)</f>
        <v>0.16221479932407326</v>
      </c>
      <c r="U32" s="30"/>
      <c r="V32" s="59">
        <f>SUM(V16:V31)</f>
        <v>6010.99</v>
      </c>
      <c r="W32" s="59">
        <f>SUM(W16:W31)</f>
        <v>12284.71</v>
      </c>
      <c r="X32" s="59">
        <f>SUM(X16:X31)</f>
        <v>0</v>
      </c>
      <c r="Y32" s="32" t="str">
        <f>IF(X32=0,"",W32/X32)</f>
        <v/>
      </c>
      <c r="Z32" s="30"/>
      <c r="AA32" s="59">
        <f>SUM(AA16:AA31)</f>
        <v>420809.92000000004</v>
      </c>
      <c r="AB32" s="59">
        <f>SUM(AB16:AB31)</f>
        <v>1221897.0799999998</v>
      </c>
      <c r="AC32" s="59">
        <f>SUM(AC16:AC31)</f>
        <v>4190546</v>
      </c>
      <c r="AD32" s="32">
        <f>IF(AC32=0,"",AB32/AC32)</f>
        <v>0.29158421838108922</v>
      </c>
    </row>
    <row r="33" spans="1:30" x14ac:dyDescent="0.2">
      <c r="A33" s="3"/>
      <c r="B33" s="3"/>
      <c r="C33" s="5"/>
      <c r="D33" s="5"/>
      <c r="E33" s="5"/>
      <c r="F33" s="5"/>
      <c r="G33" s="30"/>
      <c r="H33" s="30"/>
      <c r="I33" s="30"/>
      <c r="J33" s="8"/>
      <c r="K33" s="30"/>
      <c r="L33" s="30"/>
      <c r="M33" s="30"/>
      <c r="N33" s="30"/>
      <c r="O33" s="8"/>
      <c r="P33" s="30"/>
      <c r="Q33" s="30"/>
      <c r="R33" s="30"/>
      <c r="S33" s="30"/>
      <c r="T33" s="8"/>
      <c r="U33" s="30"/>
      <c r="V33" s="30"/>
      <c r="W33" s="30"/>
      <c r="X33" s="30"/>
      <c r="Y33" s="8"/>
      <c r="Z33" s="30"/>
      <c r="AA33" s="30"/>
      <c r="AB33" s="30"/>
      <c r="AC33" s="30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30"/>
      <c r="H34" s="30"/>
      <c r="I34" s="30"/>
      <c r="J34" s="8"/>
      <c r="K34" s="30"/>
      <c r="L34" s="30"/>
      <c r="M34" s="30"/>
      <c r="N34" s="30"/>
      <c r="O34" s="8"/>
      <c r="P34" s="30"/>
      <c r="Q34" s="30"/>
      <c r="R34" s="30"/>
      <c r="S34" s="30"/>
      <c r="T34" s="8"/>
      <c r="U34" s="30"/>
      <c r="V34" s="30"/>
      <c r="W34" s="30"/>
      <c r="X34" s="30"/>
      <c r="Y34" s="8"/>
      <c r="Z34" s="30"/>
      <c r="AA34" s="30"/>
      <c r="AB34" s="30"/>
      <c r="AC34" s="30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30"/>
      <c r="H35" s="30"/>
      <c r="I35" s="30"/>
      <c r="J35" s="8"/>
      <c r="K35" s="30"/>
      <c r="L35" s="30"/>
      <c r="M35" s="30"/>
      <c r="N35" s="30"/>
      <c r="O35" s="8"/>
      <c r="P35" s="30"/>
      <c r="Q35" s="30"/>
      <c r="R35" s="30"/>
      <c r="S35" s="30"/>
      <c r="T35" s="8"/>
      <c r="U35" s="30"/>
      <c r="V35" s="30"/>
      <c r="W35" s="30"/>
      <c r="X35" s="30"/>
      <c r="Y35" s="8"/>
      <c r="Z35" s="30"/>
      <c r="AA35" s="30"/>
      <c r="AB35" s="30"/>
      <c r="AC35" s="30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4" t="s">
        <v>65</v>
      </c>
      <c r="E36" s="18">
        <v>5000</v>
      </c>
      <c r="F36" s="34"/>
      <c r="G36" s="19">
        <v>225736.59000000003</v>
      </c>
      <c r="H36" s="19">
        <v>509546.4</v>
      </c>
      <c r="I36" s="23">
        <v>2597147</v>
      </c>
      <c r="J36" s="8">
        <f t="shared" ref="J36:J51" si="19">IF(I36=0,"%",H36/I36)</f>
        <v>0.19619467053655415</v>
      </c>
      <c r="K36" s="30"/>
      <c r="L36" s="23">
        <v>0</v>
      </c>
      <c r="M36" s="23">
        <v>0</v>
      </c>
      <c r="N36" s="23">
        <v>0</v>
      </c>
      <c r="O36" s="8" t="str">
        <f t="shared" ref="O36:O51" si="20">IF(N36=0,"%",M36/N36)</f>
        <v>%</v>
      </c>
      <c r="P36" s="30"/>
      <c r="Q36" s="19">
        <v>92878.11</v>
      </c>
      <c r="R36" s="19">
        <v>137503.91</v>
      </c>
      <c r="S36" s="19">
        <v>368679</v>
      </c>
      <c r="T36" s="8">
        <f t="shared" ref="T36:T51" si="21">IF(S36=0,"%",R36/S36)</f>
        <v>0.37296377065143393</v>
      </c>
      <c r="U36" s="30"/>
      <c r="V36" s="23">
        <v>0</v>
      </c>
      <c r="W36" s="23">
        <v>0</v>
      </c>
      <c r="X36" s="23">
        <v>0</v>
      </c>
      <c r="Y36" s="8" t="str">
        <f t="shared" ref="Y36:Y51" si="22">IF(X36=0,"%",W36/X36)</f>
        <v>%</v>
      </c>
      <c r="Z36" s="30"/>
      <c r="AA36" s="23">
        <f>G36+Q36+V36</f>
        <v>318614.7</v>
      </c>
      <c r="AB36" s="23">
        <f>H36+R36+W36</f>
        <v>647050.31000000006</v>
      </c>
      <c r="AC36" s="23">
        <f>I36+S36+X36</f>
        <v>2965826</v>
      </c>
      <c r="AD36" s="8">
        <f t="shared" ref="AD36:AD51" si="23">IF(AC36=0,"%",AB36/AC36)</f>
        <v>0.21816866869465709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4" t="s">
        <v>66</v>
      </c>
      <c r="E37" s="18">
        <v>6000</v>
      </c>
      <c r="F37" s="34"/>
      <c r="G37" s="19">
        <v>19983.840000000004</v>
      </c>
      <c r="H37" s="19">
        <v>34918.58</v>
      </c>
      <c r="I37" s="23">
        <v>85363</v>
      </c>
      <c r="J37" s="8">
        <f t="shared" si="19"/>
        <v>0.40905989714513313</v>
      </c>
      <c r="K37" s="30"/>
      <c r="L37" s="23">
        <v>0</v>
      </c>
      <c r="M37" s="23">
        <v>0</v>
      </c>
      <c r="N37" s="23">
        <v>0</v>
      </c>
      <c r="O37" s="8" t="str">
        <f t="shared" si="20"/>
        <v>%</v>
      </c>
      <c r="P37" s="30"/>
      <c r="Q37" s="19">
        <v>0</v>
      </c>
      <c r="R37" s="19">
        <v>0</v>
      </c>
      <c r="S37" s="19">
        <v>0</v>
      </c>
      <c r="T37" s="8" t="str">
        <f t="shared" si="21"/>
        <v>%</v>
      </c>
      <c r="U37" s="30"/>
      <c r="V37" s="23">
        <v>0</v>
      </c>
      <c r="W37" s="23">
        <v>0</v>
      </c>
      <c r="X37" s="23">
        <v>0</v>
      </c>
      <c r="Y37" s="8" t="str">
        <f t="shared" si="22"/>
        <v>%</v>
      </c>
      <c r="Z37" s="30"/>
      <c r="AA37" s="23">
        <f t="shared" ref="AA37:AC51" si="24">G37+Q37+V37</f>
        <v>19983.840000000004</v>
      </c>
      <c r="AB37" s="23">
        <f t="shared" si="24"/>
        <v>34918.58</v>
      </c>
      <c r="AC37" s="23">
        <f t="shared" si="24"/>
        <v>85363</v>
      </c>
      <c r="AD37" s="8">
        <f t="shared" si="23"/>
        <v>0.40905989714513313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4" t="s">
        <v>67</v>
      </c>
      <c r="E38" s="18">
        <v>7100</v>
      </c>
      <c r="F38" s="34"/>
      <c r="G38" s="19">
        <v>6250</v>
      </c>
      <c r="H38" s="19">
        <v>8250</v>
      </c>
      <c r="I38" s="23">
        <v>13500</v>
      </c>
      <c r="J38" s="8">
        <f t="shared" si="19"/>
        <v>0.61111111111111116</v>
      </c>
      <c r="K38" s="30"/>
      <c r="L38" s="23">
        <v>0</v>
      </c>
      <c r="M38" s="23">
        <v>0</v>
      </c>
      <c r="N38" s="23">
        <v>0</v>
      </c>
      <c r="O38" s="8" t="str">
        <f t="shared" si="20"/>
        <v>%</v>
      </c>
      <c r="P38" s="30"/>
      <c r="Q38" s="23">
        <v>0</v>
      </c>
      <c r="R38" s="23">
        <v>0</v>
      </c>
      <c r="S38" s="23">
        <v>0</v>
      </c>
      <c r="T38" s="8" t="str">
        <f t="shared" si="21"/>
        <v>%</v>
      </c>
      <c r="U38" s="30"/>
      <c r="V38" s="23">
        <v>0</v>
      </c>
      <c r="W38" s="23">
        <v>0</v>
      </c>
      <c r="X38" s="23">
        <v>0</v>
      </c>
      <c r="Y38" s="8" t="str">
        <f t="shared" si="22"/>
        <v>%</v>
      </c>
      <c r="Z38" s="30"/>
      <c r="AA38" s="23">
        <f t="shared" si="24"/>
        <v>6250</v>
      </c>
      <c r="AB38" s="23">
        <f t="shared" si="24"/>
        <v>8250</v>
      </c>
      <c r="AC38" s="23">
        <f t="shared" si="24"/>
        <v>13500</v>
      </c>
      <c r="AD38" s="8">
        <f t="shared" si="23"/>
        <v>0.61111111111111116</v>
      </c>
    </row>
    <row r="39" spans="1:30" ht="15.75" x14ac:dyDescent="0.25">
      <c r="A39" s="14" t="s">
        <v>36</v>
      </c>
      <c r="B39" s="3" t="s">
        <v>37</v>
      </c>
      <c r="C39" s="5"/>
      <c r="D39" s="34" t="s">
        <v>68</v>
      </c>
      <c r="E39" s="18">
        <v>7200</v>
      </c>
      <c r="F39" s="34"/>
      <c r="G39" s="19">
        <v>0</v>
      </c>
      <c r="H39" s="19">
        <v>0</v>
      </c>
      <c r="I39" s="23">
        <v>0</v>
      </c>
      <c r="J39" s="8" t="str">
        <f t="shared" si="19"/>
        <v>%</v>
      </c>
      <c r="K39" s="30"/>
      <c r="L39" s="23">
        <v>0</v>
      </c>
      <c r="M39" s="23">
        <v>0</v>
      </c>
      <c r="N39" s="23">
        <v>0</v>
      </c>
      <c r="O39" s="8" t="str">
        <f t="shared" si="20"/>
        <v>%</v>
      </c>
      <c r="P39" s="30"/>
      <c r="Q39" s="23">
        <v>0</v>
      </c>
      <c r="R39" s="23">
        <v>0</v>
      </c>
      <c r="S39" s="23">
        <v>0</v>
      </c>
      <c r="T39" s="8" t="str">
        <f t="shared" si="21"/>
        <v>%</v>
      </c>
      <c r="U39" s="30"/>
      <c r="V39" s="23">
        <v>0</v>
      </c>
      <c r="W39" s="23">
        <v>0</v>
      </c>
      <c r="X39" s="23">
        <v>0</v>
      </c>
      <c r="Y39" s="8" t="str">
        <f t="shared" si="22"/>
        <v>%</v>
      </c>
      <c r="Z39" s="30"/>
      <c r="AA39" s="23">
        <f t="shared" si="24"/>
        <v>0</v>
      </c>
      <c r="AB39" s="23">
        <f t="shared" si="24"/>
        <v>0</v>
      </c>
      <c r="AC39" s="23">
        <f t="shared" si="24"/>
        <v>0</v>
      </c>
      <c r="AD39" s="8" t="str">
        <f t="shared" si="23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4" t="s">
        <v>69</v>
      </c>
      <c r="E40" s="18">
        <v>7300</v>
      </c>
      <c r="F40" s="34"/>
      <c r="G40" s="19">
        <v>31484.880000000001</v>
      </c>
      <c r="H40" s="19">
        <v>96611.62</v>
      </c>
      <c r="I40" s="23">
        <v>419111</v>
      </c>
      <c r="J40" s="8">
        <f t="shared" si="19"/>
        <v>0.23051559133499239</v>
      </c>
      <c r="K40" s="30"/>
      <c r="L40" s="23">
        <v>0</v>
      </c>
      <c r="M40" s="23">
        <v>0</v>
      </c>
      <c r="N40" s="23">
        <v>0</v>
      </c>
      <c r="O40" s="8" t="str">
        <f t="shared" si="20"/>
        <v>%</v>
      </c>
      <c r="P40" s="30"/>
      <c r="Q40" s="23">
        <v>0</v>
      </c>
      <c r="R40" s="23">
        <v>0</v>
      </c>
      <c r="S40" s="23">
        <v>0</v>
      </c>
      <c r="T40" s="8" t="str">
        <f t="shared" si="21"/>
        <v>%</v>
      </c>
      <c r="U40" s="30"/>
      <c r="V40" s="23">
        <v>0</v>
      </c>
      <c r="W40" s="23">
        <v>0</v>
      </c>
      <c r="X40" s="23">
        <v>0</v>
      </c>
      <c r="Y40" s="8" t="str">
        <f t="shared" si="22"/>
        <v>%</v>
      </c>
      <c r="Z40" s="30"/>
      <c r="AA40" s="23">
        <f t="shared" si="24"/>
        <v>31484.880000000001</v>
      </c>
      <c r="AB40" s="23">
        <f t="shared" si="24"/>
        <v>96611.62</v>
      </c>
      <c r="AC40" s="23">
        <f t="shared" si="24"/>
        <v>419111</v>
      </c>
      <c r="AD40" s="8">
        <f t="shared" si="23"/>
        <v>0.23051559133499239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4" t="s">
        <v>70</v>
      </c>
      <c r="E41" s="18">
        <v>7400</v>
      </c>
      <c r="F41" s="34"/>
      <c r="G41" s="19">
        <v>0</v>
      </c>
      <c r="H41" s="19">
        <v>0</v>
      </c>
      <c r="I41" s="23">
        <v>0</v>
      </c>
      <c r="J41" s="8" t="str">
        <f t="shared" si="19"/>
        <v>%</v>
      </c>
      <c r="K41" s="30"/>
      <c r="L41" s="23">
        <v>0</v>
      </c>
      <c r="M41" s="23">
        <v>0</v>
      </c>
      <c r="N41" s="23">
        <v>0</v>
      </c>
      <c r="O41" s="8" t="str">
        <f t="shared" si="20"/>
        <v>%</v>
      </c>
      <c r="P41" s="30"/>
      <c r="Q41" s="23">
        <v>0</v>
      </c>
      <c r="R41" s="23">
        <v>0</v>
      </c>
      <c r="S41" s="23">
        <v>0</v>
      </c>
      <c r="T41" s="8" t="str">
        <f t="shared" si="21"/>
        <v>%</v>
      </c>
      <c r="U41" s="30"/>
      <c r="V41" s="23">
        <v>0</v>
      </c>
      <c r="W41" s="23">
        <v>0</v>
      </c>
      <c r="X41" s="23">
        <v>0</v>
      </c>
      <c r="Y41" s="8" t="str">
        <f t="shared" si="22"/>
        <v>%</v>
      </c>
      <c r="Z41" s="30"/>
      <c r="AA41" s="23">
        <f t="shared" si="24"/>
        <v>0</v>
      </c>
      <c r="AB41" s="23">
        <f t="shared" si="24"/>
        <v>0</v>
      </c>
      <c r="AC41" s="23">
        <f t="shared" si="24"/>
        <v>0</v>
      </c>
      <c r="AD41" s="8" t="str">
        <f t="shared" si="23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4" t="s">
        <v>71</v>
      </c>
      <c r="E42" s="18">
        <v>7500</v>
      </c>
      <c r="F42" s="34"/>
      <c r="G42" s="19">
        <v>1703.32</v>
      </c>
      <c r="H42" s="19">
        <v>5103.97</v>
      </c>
      <c r="I42" s="23">
        <v>17860</v>
      </c>
      <c r="J42" s="8">
        <f t="shared" si="19"/>
        <v>0.28577659574468084</v>
      </c>
      <c r="K42" s="30"/>
      <c r="L42" s="23">
        <v>0</v>
      </c>
      <c r="M42" s="23">
        <v>0</v>
      </c>
      <c r="N42" s="23">
        <v>0</v>
      </c>
      <c r="O42" s="8" t="str">
        <f t="shared" si="20"/>
        <v>%</v>
      </c>
      <c r="P42" s="30"/>
      <c r="Q42" s="23">
        <v>0</v>
      </c>
      <c r="R42" s="23">
        <v>0</v>
      </c>
      <c r="S42" s="23">
        <v>0</v>
      </c>
      <c r="T42" s="8" t="str">
        <f t="shared" si="21"/>
        <v>%</v>
      </c>
      <c r="U42" s="30"/>
      <c r="V42" s="23">
        <v>0</v>
      </c>
      <c r="W42" s="23">
        <v>0</v>
      </c>
      <c r="X42" s="23">
        <v>0</v>
      </c>
      <c r="Y42" s="8" t="str">
        <f t="shared" si="22"/>
        <v>%</v>
      </c>
      <c r="Z42" s="30"/>
      <c r="AA42" s="23">
        <f t="shared" si="24"/>
        <v>1703.32</v>
      </c>
      <c r="AB42" s="23">
        <f t="shared" si="24"/>
        <v>5103.97</v>
      </c>
      <c r="AC42" s="23">
        <f t="shared" si="24"/>
        <v>17860</v>
      </c>
      <c r="AD42" s="8">
        <f t="shared" si="23"/>
        <v>0.28577659574468084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4" t="s">
        <v>72</v>
      </c>
      <c r="E43" s="18">
        <v>7600</v>
      </c>
      <c r="F43" s="34"/>
      <c r="G43" s="19">
        <v>0</v>
      </c>
      <c r="H43" s="19">
        <v>0</v>
      </c>
      <c r="I43" s="23">
        <v>0</v>
      </c>
      <c r="J43" s="8" t="str">
        <f t="shared" si="19"/>
        <v>%</v>
      </c>
      <c r="K43" s="30"/>
      <c r="L43" s="23">
        <v>0</v>
      </c>
      <c r="M43" s="23">
        <v>0</v>
      </c>
      <c r="N43" s="23">
        <v>0</v>
      </c>
      <c r="O43" s="8" t="str">
        <f t="shared" si="20"/>
        <v>%</v>
      </c>
      <c r="P43" s="30"/>
      <c r="Q43" s="23">
        <v>0</v>
      </c>
      <c r="R43" s="23">
        <v>0</v>
      </c>
      <c r="S43" s="23">
        <v>0</v>
      </c>
      <c r="T43" s="8" t="str">
        <f t="shared" si="21"/>
        <v>%</v>
      </c>
      <c r="U43" s="30"/>
      <c r="V43" s="23">
        <v>0</v>
      </c>
      <c r="W43" s="23">
        <v>0</v>
      </c>
      <c r="X43" s="23">
        <v>0</v>
      </c>
      <c r="Y43" s="8" t="str">
        <f t="shared" si="22"/>
        <v>%</v>
      </c>
      <c r="Z43" s="30"/>
      <c r="AA43" s="23">
        <f t="shared" si="24"/>
        <v>0</v>
      </c>
      <c r="AB43" s="23">
        <f t="shared" si="24"/>
        <v>0</v>
      </c>
      <c r="AC43" s="23">
        <f t="shared" si="24"/>
        <v>0</v>
      </c>
      <c r="AD43" s="8" t="str">
        <f t="shared" si="23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4" t="s">
        <v>73</v>
      </c>
      <c r="E44" s="18">
        <v>7700</v>
      </c>
      <c r="F44" s="34"/>
      <c r="G44" s="19">
        <v>0</v>
      </c>
      <c r="H44" s="19">
        <v>0</v>
      </c>
      <c r="I44" s="23">
        <v>0</v>
      </c>
      <c r="J44" s="8" t="str">
        <f t="shared" si="19"/>
        <v>%</v>
      </c>
      <c r="K44" s="30"/>
      <c r="L44" s="23">
        <v>0</v>
      </c>
      <c r="M44" s="23">
        <v>0</v>
      </c>
      <c r="N44" s="23">
        <v>0</v>
      </c>
      <c r="O44" s="8" t="str">
        <f t="shared" si="20"/>
        <v>%</v>
      </c>
      <c r="P44" s="30"/>
      <c r="Q44" s="23">
        <v>0</v>
      </c>
      <c r="R44" s="23">
        <v>0</v>
      </c>
      <c r="S44" s="23">
        <v>0</v>
      </c>
      <c r="T44" s="8" t="str">
        <f t="shared" si="21"/>
        <v>%</v>
      </c>
      <c r="U44" s="30"/>
      <c r="V44" s="23">
        <v>0</v>
      </c>
      <c r="W44" s="23">
        <v>0</v>
      </c>
      <c r="X44" s="23">
        <v>0</v>
      </c>
      <c r="Y44" s="8" t="str">
        <f t="shared" si="22"/>
        <v>%</v>
      </c>
      <c r="Z44" s="30"/>
      <c r="AA44" s="23">
        <f t="shared" si="24"/>
        <v>0</v>
      </c>
      <c r="AB44" s="23">
        <f t="shared" si="24"/>
        <v>0</v>
      </c>
      <c r="AC44" s="23">
        <f t="shared" si="24"/>
        <v>0</v>
      </c>
      <c r="AD44" s="8" t="str">
        <f t="shared" si="23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4" t="s">
        <v>74</v>
      </c>
      <c r="E45" s="18">
        <v>7800</v>
      </c>
      <c r="F45" s="34"/>
      <c r="G45" s="19">
        <v>0</v>
      </c>
      <c r="H45" s="19">
        <v>0</v>
      </c>
      <c r="I45" s="23">
        <v>0</v>
      </c>
      <c r="J45" s="8" t="str">
        <f t="shared" si="19"/>
        <v>%</v>
      </c>
      <c r="K45" s="30"/>
      <c r="L45" s="23">
        <v>0</v>
      </c>
      <c r="M45" s="23">
        <v>0</v>
      </c>
      <c r="N45" s="23">
        <v>0</v>
      </c>
      <c r="O45" s="8" t="str">
        <f t="shared" si="20"/>
        <v>%</v>
      </c>
      <c r="P45" s="30"/>
      <c r="Q45" s="23">
        <v>0</v>
      </c>
      <c r="R45" s="23">
        <v>0</v>
      </c>
      <c r="S45" s="23">
        <v>0</v>
      </c>
      <c r="T45" s="8" t="str">
        <f t="shared" si="21"/>
        <v>%</v>
      </c>
      <c r="U45" s="30"/>
      <c r="V45" s="23">
        <v>0</v>
      </c>
      <c r="W45" s="23">
        <v>0</v>
      </c>
      <c r="X45" s="23">
        <v>0</v>
      </c>
      <c r="Y45" s="8" t="str">
        <f t="shared" si="22"/>
        <v>%</v>
      </c>
      <c r="Z45" s="30"/>
      <c r="AA45" s="23">
        <f t="shared" si="24"/>
        <v>0</v>
      </c>
      <c r="AB45" s="23">
        <f t="shared" si="24"/>
        <v>0</v>
      </c>
      <c r="AC45" s="23">
        <f t="shared" si="24"/>
        <v>0</v>
      </c>
      <c r="AD45" s="8" t="str">
        <f t="shared" si="23"/>
        <v>%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4" t="s">
        <v>75</v>
      </c>
      <c r="E46" s="18">
        <v>7900</v>
      </c>
      <c r="F46" s="34"/>
      <c r="G46" s="19">
        <v>58144.82</v>
      </c>
      <c r="H46" s="19">
        <v>90801.889999999985</v>
      </c>
      <c r="I46" s="23">
        <v>221035</v>
      </c>
      <c r="J46" s="8">
        <f t="shared" si="19"/>
        <v>0.41080322120931068</v>
      </c>
      <c r="K46" s="30"/>
      <c r="L46" s="23">
        <v>0</v>
      </c>
      <c r="M46" s="23">
        <v>0</v>
      </c>
      <c r="N46" s="23">
        <v>0</v>
      </c>
      <c r="O46" s="8" t="str">
        <f t="shared" si="20"/>
        <v>%</v>
      </c>
      <c r="P46" s="30"/>
      <c r="Q46" s="23">
        <v>0</v>
      </c>
      <c r="R46" s="23">
        <v>0</v>
      </c>
      <c r="S46" s="23">
        <v>0</v>
      </c>
      <c r="T46" s="8" t="str">
        <f t="shared" si="21"/>
        <v>%</v>
      </c>
      <c r="U46" s="30"/>
      <c r="V46" s="23">
        <v>0</v>
      </c>
      <c r="W46" s="23">
        <v>0</v>
      </c>
      <c r="X46" s="23">
        <v>0</v>
      </c>
      <c r="Y46" s="8" t="str">
        <f t="shared" si="22"/>
        <v>%</v>
      </c>
      <c r="Z46" s="30"/>
      <c r="AA46" s="23">
        <f t="shared" si="24"/>
        <v>58144.82</v>
      </c>
      <c r="AB46" s="23">
        <f t="shared" si="24"/>
        <v>90801.889999999985</v>
      </c>
      <c r="AC46" s="23">
        <f t="shared" si="24"/>
        <v>221035</v>
      </c>
      <c r="AD46" s="8">
        <f t="shared" si="23"/>
        <v>0.41080322120931068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4" t="s">
        <v>76</v>
      </c>
      <c r="E47" s="18">
        <v>8100</v>
      </c>
      <c r="F47" s="34"/>
      <c r="G47" s="19">
        <v>0</v>
      </c>
      <c r="H47" s="19">
        <v>5535</v>
      </c>
      <c r="I47" s="23">
        <v>10000</v>
      </c>
      <c r="J47" s="8">
        <f t="shared" si="19"/>
        <v>0.55349999999999999</v>
      </c>
      <c r="K47" s="30"/>
      <c r="L47" s="23">
        <v>0</v>
      </c>
      <c r="M47" s="23">
        <v>0</v>
      </c>
      <c r="N47" s="23">
        <v>0</v>
      </c>
      <c r="O47" s="8" t="str">
        <f t="shared" si="20"/>
        <v>%</v>
      </c>
      <c r="P47" s="30"/>
      <c r="Q47" s="23">
        <v>0</v>
      </c>
      <c r="R47" s="23">
        <v>0</v>
      </c>
      <c r="S47" s="23">
        <v>0</v>
      </c>
      <c r="T47" s="8" t="str">
        <f t="shared" si="21"/>
        <v>%</v>
      </c>
      <c r="U47" s="30"/>
      <c r="V47" s="23">
        <v>0</v>
      </c>
      <c r="W47" s="23">
        <v>0</v>
      </c>
      <c r="X47" s="23">
        <v>0</v>
      </c>
      <c r="Y47" s="8" t="str">
        <f t="shared" si="22"/>
        <v>%</v>
      </c>
      <c r="Z47" s="30"/>
      <c r="AA47" s="23">
        <f t="shared" si="24"/>
        <v>0</v>
      </c>
      <c r="AB47" s="23">
        <f t="shared" si="24"/>
        <v>5535</v>
      </c>
      <c r="AC47" s="23">
        <f t="shared" si="24"/>
        <v>10000</v>
      </c>
      <c r="AD47" s="8">
        <f t="shared" si="23"/>
        <v>0.55349999999999999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4" t="s">
        <v>77</v>
      </c>
      <c r="E48" s="18">
        <v>8200</v>
      </c>
      <c r="F48" s="34"/>
      <c r="G48" s="19">
        <v>0</v>
      </c>
      <c r="H48" s="19">
        <v>0</v>
      </c>
      <c r="I48" s="23">
        <v>0</v>
      </c>
      <c r="J48" s="8" t="str">
        <f t="shared" si="19"/>
        <v>%</v>
      </c>
      <c r="K48" s="30"/>
      <c r="L48" s="23">
        <v>0</v>
      </c>
      <c r="M48" s="23">
        <v>0</v>
      </c>
      <c r="N48" s="23">
        <v>0</v>
      </c>
      <c r="O48" s="8" t="str">
        <f t="shared" si="20"/>
        <v>%</v>
      </c>
      <c r="P48" s="30"/>
      <c r="Q48" s="23">
        <v>0</v>
      </c>
      <c r="R48" s="23">
        <v>0</v>
      </c>
      <c r="S48" s="23">
        <v>0</v>
      </c>
      <c r="T48" s="8" t="str">
        <f t="shared" si="21"/>
        <v>%</v>
      </c>
      <c r="U48" s="30"/>
      <c r="V48" s="23">
        <v>0</v>
      </c>
      <c r="W48" s="23">
        <v>0</v>
      </c>
      <c r="X48" s="23">
        <v>0</v>
      </c>
      <c r="Y48" s="8" t="str">
        <f t="shared" si="22"/>
        <v>%</v>
      </c>
      <c r="Z48" s="30"/>
      <c r="AA48" s="23">
        <f t="shared" si="24"/>
        <v>0</v>
      </c>
      <c r="AB48" s="23">
        <f t="shared" si="24"/>
        <v>0</v>
      </c>
      <c r="AC48" s="23">
        <f t="shared" si="24"/>
        <v>0</v>
      </c>
      <c r="AD48" s="8" t="str">
        <f t="shared" si="23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4" t="s">
        <v>78</v>
      </c>
      <c r="E49" s="18">
        <v>9100</v>
      </c>
      <c r="F49" s="34"/>
      <c r="G49" s="19">
        <v>0</v>
      </c>
      <c r="H49" s="19">
        <v>0</v>
      </c>
      <c r="I49" s="23">
        <v>0</v>
      </c>
      <c r="J49" s="8" t="str">
        <f t="shared" si="19"/>
        <v>%</v>
      </c>
      <c r="K49" s="30"/>
      <c r="L49" s="23">
        <v>0</v>
      </c>
      <c r="M49" s="23">
        <v>0</v>
      </c>
      <c r="N49" s="23">
        <v>0</v>
      </c>
      <c r="O49" s="8" t="str">
        <f t="shared" si="20"/>
        <v>%</v>
      </c>
      <c r="P49" s="30"/>
      <c r="Q49" s="23">
        <v>0</v>
      </c>
      <c r="R49" s="23">
        <v>0</v>
      </c>
      <c r="S49" s="23">
        <v>0</v>
      </c>
      <c r="T49" s="8" t="str">
        <f t="shared" si="21"/>
        <v>%</v>
      </c>
      <c r="U49" s="30"/>
      <c r="V49" s="23">
        <v>0</v>
      </c>
      <c r="W49" s="23">
        <v>0</v>
      </c>
      <c r="X49" s="23">
        <v>0</v>
      </c>
      <c r="Y49" s="8" t="str">
        <f t="shared" si="22"/>
        <v>%</v>
      </c>
      <c r="Z49" s="30"/>
      <c r="AA49" s="23">
        <f t="shared" ref="AA49:AA50" si="25">G49+Q49+V49</f>
        <v>0</v>
      </c>
      <c r="AB49" s="23">
        <f t="shared" ref="AB49:AB50" si="26">H49+R49+W49</f>
        <v>0</v>
      </c>
      <c r="AC49" s="23">
        <f t="shared" ref="AC49:AC50" si="27">I49+S49+X49</f>
        <v>0</v>
      </c>
      <c r="AD49" s="8" t="str">
        <f t="shared" si="23"/>
        <v>%</v>
      </c>
    </row>
    <row r="50" spans="1:30" ht="15.75" x14ac:dyDescent="0.25">
      <c r="A50" s="14"/>
      <c r="B50" s="3"/>
      <c r="C50" s="5"/>
      <c r="D50" s="34" t="s">
        <v>79</v>
      </c>
      <c r="E50" s="18">
        <v>9200</v>
      </c>
      <c r="F50" s="34"/>
      <c r="G50" s="19">
        <v>0</v>
      </c>
      <c r="H50" s="19">
        <v>0</v>
      </c>
      <c r="I50" s="23">
        <v>0</v>
      </c>
      <c r="J50" s="8"/>
      <c r="K50" s="30"/>
      <c r="L50" s="23"/>
      <c r="M50" s="23"/>
      <c r="N50" s="23"/>
      <c r="O50" s="8"/>
      <c r="P50" s="30"/>
      <c r="Q50" s="19">
        <v>0</v>
      </c>
      <c r="R50" s="19">
        <v>0</v>
      </c>
      <c r="S50" s="19">
        <v>0</v>
      </c>
      <c r="T50" s="8"/>
      <c r="U50" s="30"/>
      <c r="V50" s="23">
        <v>0</v>
      </c>
      <c r="W50" s="23">
        <v>0</v>
      </c>
      <c r="X50" s="23">
        <v>0</v>
      </c>
      <c r="Y50" s="8"/>
      <c r="Z50" s="30"/>
      <c r="AA50" s="23">
        <f t="shared" si="25"/>
        <v>0</v>
      </c>
      <c r="AB50" s="23">
        <f t="shared" si="26"/>
        <v>0</v>
      </c>
      <c r="AC50" s="23">
        <f t="shared" si="27"/>
        <v>0</v>
      </c>
      <c r="AD50" s="8"/>
    </row>
    <row r="51" spans="1:30" ht="15.75" x14ac:dyDescent="0.25">
      <c r="A51" s="14" t="s">
        <v>36</v>
      </c>
      <c r="B51" s="3" t="s">
        <v>37</v>
      </c>
      <c r="C51" s="5"/>
      <c r="D51" s="34" t="s">
        <v>80</v>
      </c>
      <c r="E51" s="18">
        <v>9800</v>
      </c>
      <c r="F51" s="34"/>
      <c r="G51" s="19">
        <v>0</v>
      </c>
      <c r="H51" s="19">
        <v>0</v>
      </c>
      <c r="I51" s="23">
        <v>0</v>
      </c>
      <c r="J51" s="8" t="str">
        <f t="shared" si="19"/>
        <v>%</v>
      </c>
      <c r="K51" s="30"/>
      <c r="L51" s="23">
        <v>0</v>
      </c>
      <c r="M51" s="23">
        <v>0</v>
      </c>
      <c r="N51" s="23">
        <v>0</v>
      </c>
      <c r="O51" s="8" t="str">
        <f t="shared" si="20"/>
        <v>%</v>
      </c>
      <c r="P51" s="30"/>
      <c r="Q51" s="23">
        <v>0</v>
      </c>
      <c r="R51" s="23">
        <v>0</v>
      </c>
      <c r="S51" s="23">
        <v>0</v>
      </c>
      <c r="T51" s="8" t="str">
        <f t="shared" si="21"/>
        <v>%</v>
      </c>
      <c r="U51" s="30"/>
      <c r="V51" s="23">
        <v>1374.6</v>
      </c>
      <c r="W51" s="23">
        <v>3358.73</v>
      </c>
      <c r="X51" s="23">
        <v>0</v>
      </c>
      <c r="Y51" s="8" t="str">
        <f t="shared" si="22"/>
        <v>%</v>
      </c>
      <c r="Z51" s="30"/>
      <c r="AA51" s="23">
        <f t="shared" si="24"/>
        <v>1374.6</v>
      </c>
      <c r="AB51" s="23">
        <f t="shared" si="24"/>
        <v>3358.73</v>
      </c>
      <c r="AC51" s="23">
        <f t="shared" si="24"/>
        <v>0</v>
      </c>
      <c r="AD51" s="8" t="str">
        <f t="shared" si="23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9">
        <f>SUM(G36:G51)</f>
        <v>343303.45</v>
      </c>
      <c r="H52" s="59">
        <f>SUM(H36:H51)</f>
        <v>750767.46</v>
      </c>
      <c r="I52" s="59">
        <f>SUM(I36:I51)</f>
        <v>3364016</v>
      </c>
      <c r="J52" s="32">
        <f>IF(I52=0,"",H52/I52)</f>
        <v>0.22317594803354085</v>
      </c>
      <c r="K52" s="30"/>
      <c r="L52" s="31">
        <f>SUM(L36:L50)</f>
        <v>0</v>
      </c>
      <c r="M52" s="31">
        <f>SUM(M36:M50)</f>
        <v>0</v>
      </c>
      <c r="N52" s="31">
        <f>SUM(N36:N50)</f>
        <v>0</v>
      </c>
      <c r="O52" s="32" t="str">
        <f>IF(N52=0,"",M52/N52)</f>
        <v/>
      </c>
      <c r="P52" s="30"/>
      <c r="Q52" s="59">
        <f>SUM(Q36:Q51)</f>
        <v>92878.11</v>
      </c>
      <c r="R52" s="59">
        <f>SUM(R36:R51)</f>
        <v>137503.91</v>
      </c>
      <c r="S52" s="59">
        <f>SUM(S36:S51)</f>
        <v>368679</v>
      </c>
      <c r="T52" s="32">
        <f>IF(S52=0,"",R52/S52)</f>
        <v>0.37296377065143393</v>
      </c>
      <c r="U52" s="30"/>
      <c r="V52" s="59">
        <f>SUM(V36:V51)</f>
        <v>1374.6</v>
      </c>
      <c r="W52" s="59">
        <f>SUM(W36:W51)</f>
        <v>3358.73</v>
      </c>
      <c r="X52" s="59">
        <f>SUM(X36:X51)</f>
        <v>0</v>
      </c>
      <c r="Y52" s="32" t="str">
        <f>IF(X52=0,"",W52/X52)</f>
        <v/>
      </c>
      <c r="Z52" s="30"/>
      <c r="AA52" s="59">
        <f>SUM(AA36:AA51)</f>
        <v>437556.16000000003</v>
      </c>
      <c r="AB52" s="59">
        <f>SUM(AB36:AB51)</f>
        <v>891630.1</v>
      </c>
      <c r="AC52" s="59">
        <f>SUM(AC36:AC51)</f>
        <v>3732695</v>
      </c>
      <c r="AD52" s="32">
        <f>IF(AC52=0,"",AB52/AC52)</f>
        <v>0.23887033363293814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60">
        <f>G32-G52</f>
        <v>38040.590000000026</v>
      </c>
      <c r="H53" s="60">
        <f>H32-H52</f>
        <v>399039.72</v>
      </c>
      <c r="I53" s="60">
        <f>I32-I52</f>
        <v>457851</v>
      </c>
      <c r="J53" s="32">
        <f>IF(I53=0,"",H53/I53)</f>
        <v>0.87154930315757739</v>
      </c>
      <c r="K53" s="30"/>
      <c r="L53" s="35">
        <f>L32-L52</f>
        <v>0</v>
      </c>
      <c r="M53" s="35">
        <f>M32-M52</f>
        <v>0</v>
      </c>
      <c r="N53" s="35">
        <f>N32-N52</f>
        <v>0</v>
      </c>
      <c r="O53" s="32" t="str">
        <f>IF(N53=0,"",M53/N53)</f>
        <v/>
      </c>
      <c r="P53" s="30"/>
      <c r="Q53" s="60">
        <f>Q32-Q52</f>
        <v>-59423.22</v>
      </c>
      <c r="R53" s="60">
        <f>R32-R52</f>
        <v>-77698.720000000001</v>
      </c>
      <c r="S53" s="60">
        <f>S32-S52</f>
        <v>0</v>
      </c>
      <c r="T53" s="32" t="str">
        <f>IF(S53=0,"",R53/S53)</f>
        <v/>
      </c>
      <c r="U53" s="30"/>
      <c r="V53" s="60">
        <f>V32-V52</f>
        <v>4636.3899999999994</v>
      </c>
      <c r="W53" s="60">
        <f>W32-W52</f>
        <v>8925.98</v>
      </c>
      <c r="X53" s="60">
        <f>X32-X52</f>
        <v>0</v>
      </c>
      <c r="Y53" s="32" t="str">
        <f>IF(X53=0,"",W53/X53)</f>
        <v/>
      </c>
      <c r="Z53" s="30"/>
      <c r="AA53" s="60">
        <f>AA32-AA52</f>
        <v>-16746.239999999991</v>
      </c>
      <c r="AB53" s="60">
        <f>AB32-AB52</f>
        <v>330266.97999999986</v>
      </c>
      <c r="AC53" s="60">
        <f>AC32-AC52</f>
        <v>457851</v>
      </c>
      <c r="AD53" s="32">
        <f>IF(AC53=0,"",AB53/AC53)</f>
        <v>0.72134161550373344</v>
      </c>
    </row>
    <row r="54" spans="1:30" x14ac:dyDescent="0.2">
      <c r="A54" s="3"/>
      <c r="B54" s="3"/>
      <c r="C54" s="5"/>
      <c r="D54" s="5"/>
      <c r="E54" s="5"/>
      <c r="F54" s="5"/>
      <c r="G54" s="61"/>
      <c r="H54" s="61"/>
      <c r="I54" s="61"/>
      <c r="J54" s="8"/>
      <c r="K54" s="30"/>
      <c r="L54" s="30"/>
      <c r="M54" s="30"/>
      <c r="N54" s="30"/>
      <c r="O54" s="8"/>
      <c r="P54" s="30"/>
      <c r="Q54" s="61"/>
      <c r="R54" s="61"/>
      <c r="S54" s="61"/>
      <c r="T54" s="8"/>
      <c r="U54" s="30"/>
      <c r="V54" s="61"/>
      <c r="W54" s="61"/>
      <c r="X54" s="61"/>
      <c r="Y54" s="8"/>
      <c r="Z54" s="30"/>
      <c r="AA54" s="61"/>
      <c r="AB54" s="61"/>
      <c r="AC54" s="61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61"/>
      <c r="H55" s="61"/>
      <c r="I55" s="61"/>
      <c r="J55" s="8"/>
      <c r="K55" s="30"/>
      <c r="L55" s="30"/>
      <c r="M55" s="30"/>
      <c r="N55" s="30"/>
      <c r="O55" s="8"/>
      <c r="P55" s="30"/>
      <c r="Q55" s="61"/>
      <c r="R55" s="61"/>
      <c r="S55" s="61"/>
      <c r="T55" s="8"/>
      <c r="U55" s="30"/>
      <c r="V55" s="61"/>
      <c r="W55" s="61"/>
      <c r="X55" s="61"/>
      <c r="Y55" s="8"/>
      <c r="Z55" s="30"/>
      <c r="AA55" s="61"/>
      <c r="AB55" s="61"/>
      <c r="AC55" s="61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3" t="s">
        <v>42</v>
      </c>
      <c r="E56" s="36">
        <v>3600</v>
      </c>
      <c r="F56" s="5"/>
      <c r="G56" s="68"/>
      <c r="H56" s="68"/>
      <c r="I56" s="61"/>
      <c r="J56" s="8" t="str">
        <f t="shared" ref="J56:J57" si="28">IF(I56=0,"%",H56/I56)</f>
        <v>%</v>
      </c>
      <c r="K56" s="30"/>
      <c r="L56" s="23">
        <v>0</v>
      </c>
      <c r="M56" s="23">
        <v>0</v>
      </c>
      <c r="N56" s="30">
        <v>0</v>
      </c>
      <c r="O56" s="8" t="str">
        <f t="shared" ref="O56:O57" si="29">IF(N56=0,"%",M56/N56)</f>
        <v>%</v>
      </c>
      <c r="P56" s="30"/>
      <c r="Q56" s="69">
        <v>0</v>
      </c>
      <c r="R56" s="69">
        <v>0</v>
      </c>
      <c r="S56" s="69">
        <v>0</v>
      </c>
      <c r="T56" s="8" t="str">
        <f t="shared" ref="T56:T57" si="30">IF(S56=0,"%",R56/S56)</f>
        <v>%</v>
      </c>
      <c r="U56" s="30"/>
      <c r="V56" s="68">
        <v>0</v>
      </c>
      <c r="W56" s="68">
        <v>0</v>
      </c>
      <c r="X56" s="61">
        <v>0</v>
      </c>
      <c r="Y56" s="8" t="str">
        <f t="shared" ref="Y56:Y57" si="31">IF(X56=0,"%",W56/X56)</f>
        <v>%</v>
      </c>
      <c r="Z56" s="30"/>
      <c r="AA56" s="68">
        <f t="shared" ref="AA56:AC57" si="32">G56+Q56+V56</f>
        <v>0</v>
      </c>
      <c r="AB56" s="68">
        <f t="shared" si="32"/>
        <v>0</v>
      </c>
      <c r="AC56" s="61">
        <f t="shared" si="32"/>
        <v>0</v>
      </c>
      <c r="AD56" s="8" t="str">
        <f t="shared" ref="AD56:AD57" si="33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3" t="s">
        <v>43</v>
      </c>
      <c r="E57" s="36">
        <v>9700</v>
      </c>
      <c r="F57" s="5"/>
      <c r="G57" s="68">
        <v>63576.049999999996</v>
      </c>
      <c r="H57" s="68">
        <v>114517.73</v>
      </c>
      <c r="I57" s="61">
        <v>457851</v>
      </c>
      <c r="J57" s="8">
        <f t="shared" si="28"/>
        <v>0.25012008273433933</v>
      </c>
      <c r="K57" s="30"/>
      <c r="L57" s="23">
        <v>0</v>
      </c>
      <c r="M57" s="23">
        <v>0</v>
      </c>
      <c r="N57" s="30">
        <v>0</v>
      </c>
      <c r="O57" s="8" t="str">
        <f t="shared" si="29"/>
        <v>%</v>
      </c>
      <c r="P57" s="30"/>
      <c r="Q57" s="68">
        <v>0</v>
      </c>
      <c r="R57" s="68">
        <v>0</v>
      </c>
      <c r="S57" s="68">
        <v>0</v>
      </c>
      <c r="T57" s="8" t="str">
        <f t="shared" si="30"/>
        <v>%</v>
      </c>
      <c r="U57" s="30"/>
      <c r="V57" s="68">
        <v>0</v>
      </c>
      <c r="W57" s="68">
        <v>0</v>
      </c>
      <c r="X57" s="61">
        <v>0</v>
      </c>
      <c r="Y57" s="8" t="str">
        <f t="shared" si="31"/>
        <v>%</v>
      </c>
      <c r="Z57" s="30"/>
      <c r="AA57" s="68">
        <f t="shared" si="32"/>
        <v>63576.049999999996</v>
      </c>
      <c r="AB57" s="68">
        <f t="shared" si="32"/>
        <v>114517.73</v>
      </c>
      <c r="AC57" s="61">
        <f t="shared" si="32"/>
        <v>457851</v>
      </c>
      <c r="AD57" s="8">
        <f t="shared" si="33"/>
        <v>0.25012008273433933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9">
        <f>SUM(G56:G57)</f>
        <v>63576.049999999996</v>
      </c>
      <c r="H58" s="59">
        <f>SUM(H56-H57)</f>
        <v>-114517.73</v>
      </c>
      <c r="I58" s="59">
        <f>SUM(I56:I57)</f>
        <v>457851</v>
      </c>
      <c r="J58" s="32">
        <f>IF(I58=0,"",H58/I58)</f>
        <v>-0.25012008273433933</v>
      </c>
      <c r="K58" s="30"/>
      <c r="L58" s="31">
        <f>SUM(L56:L57)</f>
        <v>0</v>
      </c>
      <c r="M58" s="31">
        <f>SUM(M56:M57)</f>
        <v>0</v>
      </c>
      <c r="N58" s="31">
        <f>SUM(N56:N57)</f>
        <v>0</v>
      </c>
      <c r="O58" s="32" t="str">
        <f>IF(N58=0,"",M58/N58)</f>
        <v/>
      </c>
      <c r="P58" s="30"/>
      <c r="Q58" s="59">
        <f>SUM(Q56:Q57)</f>
        <v>0</v>
      </c>
      <c r="R58" s="59">
        <f>SUM(R56:R57)</f>
        <v>0</v>
      </c>
      <c r="S58" s="59">
        <f>SUM(S56:S57)</f>
        <v>0</v>
      </c>
      <c r="T58" s="32" t="str">
        <f>IF(S58=0,"",R58/S58)</f>
        <v/>
      </c>
      <c r="U58" s="30"/>
      <c r="V58" s="59">
        <f>SUM(V56:V57)</f>
        <v>0</v>
      </c>
      <c r="W58" s="59">
        <f>SUM(W56:W57)</f>
        <v>0</v>
      </c>
      <c r="X58" s="59">
        <f>SUM(X56:X57)</f>
        <v>0</v>
      </c>
      <c r="Y58" s="32" t="str">
        <f>IF(X58=0,"",W58/X58)</f>
        <v/>
      </c>
      <c r="Z58" s="30"/>
      <c r="AA58" s="59">
        <f>SUM(AA56:AA57)</f>
        <v>63576.049999999996</v>
      </c>
      <c r="AB58" s="59">
        <f>AB56-AB57</f>
        <v>-114517.73</v>
      </c>
      <c r="AC58" s="59">
        <f>SUM(AC56:AC57)</f>
        <v>457851</v>
      </c>
      <c r="AD58" s="32">
        <f>IF(AC58=0,"",AB58/AC58)</f>
        <v>-0.25012008273433933</v>
      </c>
    </row>
    <row r="59" spans="1:30" x14ac:dyDescent="0.2">
      <c r="A59" s="3"/>
      <c r="B59" s="3"/>
      <c r="C59" s="5"/>
      <c r="D59" s="5"/>
      <c r="E59" s="5"/>
      <c r="F59" s="5"/>
      <c r="G59" s="30"/>
      <c r="H59" s="30"/>
      <c r="I59" s="30"/>
      <c r="J59" s="8"/>
      <c r="K59" s="30"/>
      <c r="L59" s="30"/>
      <c r="M59" s="30"/>
      <c r="N59" s="30"/>
      <c r="O59" s="8"/>
      <c r="P59" s="30"/>
      <c r="Q59" s="30"/>
      <c r="R59" s="30"/>
      <c r="S59" s="30"/>
      <c r="T59" s="8"/>
      <c r="U59" s="30"/>
      <c r="V59" s="30"/>
      <c r="W59" s="30"/>
      <c r="X59" s="30"/>
      <c r="Y59" s="8"/>
      <c r="Z59" s="30"/>
      <c r="AA59" s="30"/>
      <c r="AB59" s="30"/>
      <c r="AC59" s="30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1"/>
      <c r="H60" s="61">
        <f>H53+H58</f>
        <v>284521.99</v>
      </c>
      <c r="I60" s="61"/>
      <c r="J60" s="8" t="str">
        <f>IF(I60=0,"",H60/I60)</f>
        <v/>
      </c>
      <c r="K60" s="30"/>
      <c r="L60" s="30"/>
      <c r="M60" s="30">
        <f>M32-M52+M58</f>
        <v>0</v>
      </c>
      <c r="N60" s="30">
        <f>N32-N52+N58</f>
        <v>0</v>
      </c>
      <c r="O60" s="30"/>
      <c r="P60" s="30">
        <f>P32-P52+P58</f>
        <v>0</v>
      </c>
      <c r="Q60" s="61"/>
      <c r="R60" s="61">
        <f>R32-R52+R58</f>
        <v>-77698.720000000001</v>
      </c>
      <c r="S60" s="61"/>
      <c r="T60" s="30"/>
      <c r="U60" s="30"/>
      <c r="V60" s="61"/>
      <c r="W60" s="61">
        <f>W32-W52+W58</f>
        <v>8925.98</v>
      </c>
      <c r="X60" s="61">
        <f>X32-X52+X58</f>
        <v>0</v>
      </c>
      <c r="Y60" s="30"/>
      <c r="Z60" s="30">
        <f>Z32-Z52+Z58</f>
        <v>0</v>
      </c>
      <c r="AA60" s="61"/>
      <c r="AB60" s="61">
        <f>AB32-AB52+AB58</f>
        <v>215749.24999999988</v>
      </c>
      <c r="AC60" s="61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1"/>
      <c r="H61" s="61">
        <v>2358662.2200000002</v>
      </c>
      <c r="I61" s="61"/>
      <c r="J61" s="8" t="str">
        <f>IF(I61=0,"",H61/I61)</f>
        <v/>
      </c>
      <c r="K61" s="30"/>
      <c r="L61" s="30"/>
      <c r="M61" s="30">
        <v>1988031</v>
      </c>
      <c r="N61" s="30"/>
      <c r="O61" s="8" t="str">
        <f>IF(N61=0,"",M61/N61)</f>
        <v/>
      </c>
      <c r="P61" s="30"/>
      <c r="Q61" s="61"/>
      <c r="R61" s="61"/>
      <c r="S61" s="61"/>
      <c r="T61" s="8" t="str">
        <f>IF(S61=0,"",R61/S61)</f>
        <v/>
      </c>
      <c r="U61" s="30"/>
      <c r="V61" s="61"/>
      <c r="W61" s="61">
        <v>13926.27</v>
      </c>
      <c r="X61" s="61"/>
      <c r="Y61" s="8" t="str">
        <f>IF(X61=0,"",W61/X61)</f>
        <v/>
      </c>
      <c r="Z61" s="30"/>
      <c r="AA61" s="61"/>
      <c r="AB61" s="61">
        <f>H61+W61</f>
        <v>2372588.4900000002</v>
      </c>
      <c r="AC61" s="61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1"/>
      <c r="H62" s="61"/>
      <c r="I62" s="61"/>
      <c r="J62" s="8" t="str">
        <f>IF(I62=0,"",H62/I62)</f>
        <v/>
      </c>
      <c r="K62" s="30"/>
      <c r="L62" s="30"/>
      <c r="M62" s="30"/>
      <c r="N62" s="30"/>
      <c r="O62" s="8" t="str">
        <f>IF(N62=0,"",M62/N62)</f>
        <v/>
      </c>
      <c r="P62" s="30"/>
      <c r="Q62" s="61"/>
      <c r="R62" s="61"/>
      <c r="S62" s="61"/>
      <c r="T62" s="8" t="str">
        <f>IF(S62=0,"",R62/S62)</f>
        <v/>
      </c>
      <c r="U62" s="30"/>
      <c r="V62" s="61"/>
      <c r="W62" s="61"/>
      <c r="X62" s="61"/>
      <c r="Y62" s="8" t="str">
        <f>IF(X62=0,"",W62/X62)</f>
        <v/>
      </c>
      <c r="Z62" s="30"/>
      <c r="AA62" s="61"/>
      <c r="AB62" s="61"/>
      <c r="AC62" s="61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9">
        <f>SUM(G61:G62)</f>
        <v>0</v>
      </c>
      <c r="H63" s="59">
        <f>SUM(H61:H62)</f>
        <v>2358662.2200000002</v>
      </c>
      <c r="I63" s="59">
        <f>SUM(I61:I62)</f>
        <v>0</v>
      </c>
      <c r="J63" s="32" t="str">
        <f>IF(I63=0,"",H63/I63)</f>
        <v/>
      </c>
      <c r="K63" s="30"/>
      <c r="L63" s="31">
        <f>SUM(L61:L62)</f>
        <v>0</v>
      </c>
      <c r="M63" s="31">
        <f>SUM(M61:M62)</f>
        <v>1988031</v>
      </c>
      <c r="N63" s="31">
        <f>SUM(N61:N62)</f>
        <v>0</v>
      </c>
      <c r="O63" s="32" t="str">
        <f>IF(N63=0,"",M63/N63)</f>
        <v/>
      </c>
      <c r="P63" s="30"/>
      <c r="Q63" s="59">
        <f>SUM(Q61:Q62)</f>
        <v>0</v>
      </c>
      <c r="R63" s="59">
        <f>SUM(R61:R62)</f>
        <v>0</v>
      </c>
      <c r="S63" s="59">
        <f>SUM(S61:S62)</f>
        <v>0</v>
      </c>
      <c r="T63" s="32" t="str">
        <f>IF(S63=0,"",R63/S63)</f>
        <v/>
      </c>
      <c r="U63" s="30"/>
      <c r="V63" s="59">
        <f>SUM(V61:V62)</f>
        <v>0</v>
      </c>
      <c r="W63" s="59">
        <f>SUM(W61:W62)</f>
        <v>13926.27</v>
      </c>
      <c r="X63" s="59">
        <f>SUM(X61:X62)</f>
        <v>0</v>
      </c>
      <c r="Y63" s="32" t="str">
        <f>IF(X63=0,"",W63/X63)</f>
        <v/>
      </c>
      <c r="Z63" s="30"/>
      <c r="AA63" s="59">
        <f>SUM(AA61:AA62)</f>
        <v>0</v>
      </c>
      <c r="AB63" s="59">
        <f>SUM(AB61:AB62)</f>
        <v>2372588.4900000002</v>
      </c>
      <c r="AC63" s="59">
        <f>SUM(AC61:AC62)</f>
        <v>0</v>
      </c>
      <c r="AD63" s="32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30"/>
      <c r="H64" s="30"/>
      <c r="I64" s="30"/>
      <c r="J64" s="8"/>
      <c r="K64" s="30"/>
      <c r="L64" s="30"/>
      <c r="M64" s="30"/>
      <c r="N64" s="30"/>
      <c r="O64" s="8"/>
      <c r="P64" s="30"/>
      <c r="Q64" s="30"/>
      <c r="R64" s="30"/>
      <c r="S64" s="30"/>
      <c r="T64" s="8"/>
      <c r="U64" s="30"/>
      <c r="V64" s="30"/>
      <c r="W64" s="30"/>
      <c r="X64" s="30"/>
      <c r="Y64" s="8"/>
      <c r="Z64" s="30"/>
      <c r="AA64" s="30"/>
      <c r="AB64" s="30"/>
      <c r="AC64" s="30"/>
      <c r="AD64" s="8"/>
    </row>
    <row r="65" spans="1:30" ht="28.5" customHeight="1" thickBot="1" x14ac:dyDescent="0.3">
      <c r="A65" s="3"/>
      <c r="B65" s="3"/>
      <c r="C65" s="56" t="s">
        <v>49</v>
      </c>
      <c r="D65" s="38"/>
      <c r="E65" s="38"/>
      <c r="F65" s="38"/>
      <c r="G65" s="67">
        <f>G63+G60</f>
        <v>0</v>
      </c>
      <c r="H65" s="67">
        <f>H63+H60</f>
        <v>2643184.21</v>
      </c>
      <c r="I65" s="67">
        <f>I63+I60</f>
        <v>0</v>
      </c>
      <c r="J65" s="40" t="str">
        <f>IF(I65=0,"%",H65/I65)</f>
        <v>%</v>
      </c>
      <c r="K65" s="41"/>
      <c r="L65" s="39">
        <f>L63+L60</f>
        <v>0</v>
      </c>
      <c r="M65" s="39">
        <f>M63+M60</f>
        <v>1988031</v>
      </c>
      <c r="N65" s="39">
        <f>N63+N60</f>
        <v>0</v>
      </c>
      <c r="O65" s="40" t="str">
        <f>IF(N65=0,"%",M65/N65)</f>
        <v>%</v>
      </c>
      <c r="P65" s="41"/>
      <c r="Q65" s="67">
        <f>Q63+Q60</f>
        <v>0</v>
      </c>
      <c r="R65" s="67">
        <f>R63+R60</f>
        <v>-77698.720000000001</v>
      </c>
      <c r="S65" s="67">
        <f>S63+S60</f>
        <v>0</v>
      </c>
      <c r="T65" s="40" t="str">
        <f>IF(S65=0,"%",R65/S65)</f>
        <v>%</v>
      </c>
      <c r="U65" s="41"/>
      <c r="V65" s="67">
        <f>V63+V60</f>
        <v>0</v>
      </c>
      <c r="W65" s="67">
        <f>W63+W60</f>
        <v>22852.25</v>
      </c>
      <c r="X65" s="67">
        <f>X63+X60</f>
        <v>0</v>
      </c>
      <c r="Y65" s="40" t="str">
        <f>IF(X65=0,"%",W65/X65)</f>
        <v>%</v>
      </c>
      <c r="Z65" s="41"/>
      <c r="AA65" s="67">
        <f>AA63+AA60</f>
        <v>0</v>
      </c>
      <c r="AB65" s="67">
        <f>AB63+AB60</f>
        <v>2588337.7400000002</v>
      </c>
      <c r="AC65" s="67">
        <f>AC63+AC60</f>
        <v>0</v>
      </c>
      <c r="AD65" s="40" t="str">
        <f>IF(AC65=0,"%",AB65/AC65)</f>
        <v>%</v>
      </c>
    </row>
    <row r="67" spans="1:30" x14ac:dyDescent="0.2">
      <c r="H67" s="42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6572-40EE-4035-BCBF-26D21368559F}">
  <sheetPr>
    <pageSetUpPr fitToPage="1"/>
  </sheetPr>
  <dimension ref="A1:AE67"/>
  <sheetViews>
    <sheetView topLeftCell="C31" zoomScale="80" zoomScaleNormal="80" zoomScaleSheetLayoutView="50" zoomScalePageLayoutView="40" workbookViewId="0">
      <selection activeCell="Y65" sqref="Y65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8.7109375" style="4" bestFit="1" customWidth="1"/>
    <col min="29" max="29" width="18.28515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0" t="s">
        <v>53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1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1" ht="23.25" x14ac:dyDescent="0.35">
      <c r="A6" s="3"/>
      <c r="B6" s="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4" t="s">
        <v>2</v>
      </c>
      <c r="E8" s="6">
        <v>476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4" t="s">
        <v>3</v>
      </c>
      <c r="E9" s="7">
        <f>E8</f>
        <v>476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4"/>
      <c r="E11" s="44"/>
      <c r="F11" s="44"/>
      <c r="G11" s="71" t="s">
        <v>5</v>
      </c>
      <c r="H11" s="72"/>
      <c r="I11" s="72"/>
      <c r="J11" s="73"/>
      <c r="K11" s="9"/>
      <c r="L11" s="71" t="s">
        <v>6</v>
      </c>
      <c r="M11" s="72"/>
      <c r="N11" s="72"/>
      <c r="O11" s="73"/>
      <c r="P11" s="9"/>
      <c r="Q11" s="71" t="s">
        <v>7</v>
      </c>
      <c r="R11" s="72"/>
      <c r="S11" s="72"/>
      <c r="T11" s="73"/>
      <c r="U11" s="9"/>
      <c r="V11" s="71" t="s">
        <v>8</v>
      </c>
      <c r="W11" s="72"/>
      <c r="X11" s="72"/>
      <c r="Y11" s="73"/>
      <c r="Z11" s="9"/>
      <c r="AA11" s="71" t="s">
        <v>9</v>
      </c>
      <c r="AB11" s="72"/>
      <c r="AC11" s="72"/>
      <c r="AD11" s="74"/>
    </row>
    <row r="12" spans="1:31" s="2" customFormat="1" ht="63" x14ac:dyDescent="0.25">
      <c r="A12" s="1"/>
      <c r="B12" s="1"/>
      <c r="C12" s="53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4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23">
        <v>0</v>
      </c>
      <c r="H16" s="23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23">
        <v>0</v>
      </c>
      <c r="H17" s="23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17045.78</v>
      </c>
      <c r="R17" s="19">
        <v>33981.51</v>
      </c>
      <c r="S17" s="19">
        <v>266404</v>
      </c>
      <c r="T17" s="8">
        <f t="shared" ref="T17" si="3">IF(S17=0,"%",R17/S17)</f>
        <v>0.12755630546087898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31" si="5">G17+Q17+V17</f>
        <v>17045.78</v>
      </c>
      <c r="AB17" s="23">
        <f t="shared" si="5"/>
        <v>33981.51</v>
      </c>
      <c r="AC17" s="23">
        <f t="shared" si="5"/>
        <v>266404</v>
      </c>
      <c r="AD17" s="8">
        <f t="shared" ref="AD17" si="6">IF(AC17=0,"%",AB17/AC17)</f>
        <v>0.12755630546087898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27"/>
      <c r="L18" s="19"/>
      <c r="M18" s="19"/>
      <c r="N18" s="19"/>
      <c r="O18" s="20"/>
      <c r="P18" s="27"/>
      <c r="Q18" s="19"/>
      <c r="R18" s="19"/>
      <c r="S18" s="19"/>
      <c r="T18" s="8"/>
      <c r="U18" s="28"/>
      <c r="V18" s="23"/>
      <c r="W18" s="23"/>
      <c r="X18" s="23"/>
      <c r="Y18" s="8"/>
      <c r="Z18" s="28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288744.96999999997</v>
      </c>
      <c r="H19" s="23">
        <v>861376.19</v>
      </c>
      <c r="I19" s="19">
        <v>2987785</v>
      </c>
      <c r="J19" s="20">
        <f t="shared" si="1"/>
        <v>0.28829925513381988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288744.96999999997</v>
      </c>
      <c r="AB19" s="23">
        <f t="shared" si="5"/>
        <v>861376.19</v>
      </c>
      <c r="AC19" s="23">
        <f t="shared" si="5"/>
        <v>2987785</v>
      </c>
      <c r="AD19" s="8">
        <f t="shared" ref="AD19:AD24" si="10">IF(AC19=0,"%",AB19/AC19)</f>
        <v>0.28829925513381988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23">
        <v>0</v>
      </c>
      <c r="H20" s="23">
        <v>0</v>
      </c>
      <c r="I20" s="19">
        <v>0</v>
      </c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ref="AA20:AA21" si="11">G20+Q20+V20</f>
        <v>0</v>
      </c>
      <c r="AB20" s="23">
        <f t="shared" ref="AB20:AB21" si="12">H20+R20+W20</f>
        <v>0</v>
      </c>
      <c r="AC20" s="23">
        <f t="shared" ref="AC20:AC21" si="13">I20+S20+X20</f>
        <v>0</v>
      </c>
      <c r="AD20" s="8" t="str">
        <f t="shared" ref="AD20:AD21" si="14">IF(AC20=0,"%",AB20/AC20)</f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6538</v>
      </c>
      <c r="H21" s="23">
        <v>19614</v>
      </c>
      <c r="I21" s="19">
        <v>71918</v>
      </c>
      <c r="J21" s="20">
        <f t="shared" si="1"/>
        <v>0.27272727272727271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19">
        <v>0</v>
      </c>
      <c r="W21" s="19">
        <v>0</v>
      </c>
      <c r="X21" s="19">
        <v>0</v>
      </c>
      <c r="Y21" s="8" t="str">
        <f t="shared" si="9"/>
        <v>%</v>
      </c>
      <c r="Z21" s="26"/>
      <c r="AA21" s="23">
        <f t="shared" si="11"/>
        <v>6538</v>
      </c>
      <c r="AB21" s="23">
        <f t="shared" si="12"/>
        <v>19614</v>
      </c>
      <c r="AC21" s="23">
        <f t="shared" si="13"/>
        <v>71918</v>
      </c>
      <c r="AD21" s="8">
        <f t="shared" si="14"/>
        <v>0.27272727272727271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44765.37</v>
      </c>
      <c r="H22" s="23">
        <v>133012.01</v>
      </c>
      <c r="I22" s="19">
        <v>483772</v>
      </c>
      <c r="J22" s="20">
        <f t="shared" si="1"/>
        <v>0.27494772330767386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5"/>
        <v>44765.37</v>
      </c>
      <c r="AB22" s="23">
        <f t="shared" si="5"/>
        <v>133012.01</v>
      </c>
      <c r="AC22" s="23">
        <f t="shared" si="5"/>
        <v>483772</v>
      </c>
      <c r="AD22" s="8">
        <f t="shared" si="10"/>
        <v>0.27494772330767386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23">
        <v>0</v>
      </c>
      <c r="H23" s="23">
        <v>0</v>
      </c>
      <c r="I23" s="19">
        <v>0</v>
      </c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5"/>
        <v>0</v>
      </c>
      <c r="AB23" s="23">
        <f t="shared" si="5"/>
        <v>0</v>
      </c>
      <c r="AC23" s="23">
        <f t="shared" si="5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300</v>
      </c>
      <c r="H24" s="23">
        <v>9300</v>
      </c>
      <c r="I24" s="19">
        <v>157604</v>
      </c>
      <c r="J24" s="20">
        <f t="shared" si="1"/>
        <v>5.9008654602675056E-2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5"/>
        <v>300</v>
      </c>
      <c r="AB24" s="23">
        <f t="shared" si="5"/>
        <v>9300</v>
      </c>
      <c r="AC24" s="23">
        <f t="shared" si="5"/>
        <v>157604</v>
      </c>
      <c r="AD24" s="8">
        <f t="shared" si="10"/>
        <v>5.9008654602675056E-2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27"/>
      <c r="L25" s="19"/>
      <c r="M25" s="19"/>
      <c r="N25" s="19"/>
      <c r="O25" s="20"/>
      <c r="P25" s="27"/>
      <c r="Q25" s="19"/>
      <c r="R25" s="19"/>
      <c r="S25" s="19"/>
      <c r="T25" s="8"/>
      <c r="U25" s="28"/>
      <c r="V25" s="23"/>
      <c r="W25" s="23"/>
      <c r="X25" s="23"/>
      <c r="Y25" s="8"/>
      <c r="Z25" s="28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23">
        <v>0</v>
      </c>
      <c r="H26" s="23">
        <v>0</v>
      </c>
      <c r="I26" s="19">
        <v>0</v>
      </c>
      <c r="J26" s="20" t="str">
        <f t="shared" si="1"/>
        <v>%</v>
      </c>
      <c r="K26" s="29"/>
      <c r="L26" s="19">
        <v>0</v>
      </c>
      <c r="M26" s="19">
        <v>0</v>
      </c>
      <c r="N26" s="19">
        <v>0</v>
      </c>
      <c r="O26" s="20" t="str">
        <f t="shared" ref="O26:O31" si="15">IF(N26=0,"%",M26/N26)</f>
        <v>%</v>
      </c>
      <c r="P26" s="29"/>
      <c r="Q26" s="19">
        <v>0</v>
      </c>
      <c r="R26" s="19">
        <v>0</v>
      </c>
      <c r="S26" s="19">
        <v>0</v>
      </c>
      <c r="T26" s="8" t="str">
        <f t="shared" ref="T26:T31" si="16">IF(S26=0,"%",R26/S26)</f>
        <v>%</v>
      </c>
      <c r="U26" s="30"/>
      <c r="V26" s="23">
        <v>0</v>
      </c>
      <c r="W26" s="23">
        <v>0</v>
      </c>
      <c r="X26" s="23">
        <v>0</v>
      </c>
      <c r="Y26" s="8" t="str">
        <f t="shared" ref="Y26:Y31" si="17">IF(X26=0,"%",W26/X26)</f>
        <v>%</v>
      </c>
      <c r="Z26" s="30"/>
      <c r="AA26" s="23">
        <f t="shared" si="5"/>
        <v>0</v>
      </c>
      <c r="AB26" s="23">
        <f t="shared" si="5"/>
        <v>0</v>
      </c>
      <c r="AC26" s="23">
        <f t="shared" si="5"/>
        <v>0</v>
      </c>
      <c r="AD26" s="8" t="str">
        <f t="shared" ref="AD26:AD31" si="18">IF(AC26=0,"%",AB26/AC26)</f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23">
        <v>17920.240000000002</v>
      </c>
      <c r="H27" s="23">
        <v>52050.12</v>
      </c>
      <c r="I27" s="19">
        <v>189649</v>
      </c>
      <c r="J27" s="20">
        <f t="shared" si="1"/>
        <v>0.27445501953609036</v>
      </c>
      <c r="K27" s="29"/>
      <c r="L27" s="19">
        <v>0</v>
      </c>
      <c r="M27" s="19">
        <v>0</v>
      </c>
      <c r="N27" s="19">
        <v>0</v>
      </c>
      <c r="O27" s="20" t="str">
        <f t="shared" si="15"/>
        <v>%</v>
      </c>
      <c r="P27" s="29"/>
      <c r="Q27" s="19">
        <v>0</v>
      </c>
      <c r="R27" s="19">
        <v>0</v>
      </c>
      <c r="S27" s="19">
        <v>0</v>
      </c>
      <c r="T27" s="8" t="str">
        <f t="shared" si="16"/>
        <v>%</v>
      </c>
      <c r="U27" s="30"/>
      <c r="V27" s="23">
        <v>0</v>
      </c>
      <c r="W27" s="23">
        <v>0</v>
      </c>
      <c r="X27" s="23">
        <v>0</v>
      </c>
      <c r="Y27" s="8" t="str">
        <f t="shared" si="17"/>
        <v>%</v>
      </c>
      <c r="Z27" s="30"/>
      <c r="AA27" s="23">
        <f t="shared" si="5"/>
        <v>17920.240000000002</v>
      </c>
      <c r="AB27" s="23">
        <f t="shared" si="5"/>
        <v>52050.12</v>
      </c>
      <c r="AC27" s="23">
        <f t="shared" si="5"/>
        <v>189649</v>
      </c>
      <c r="AD27" s="8">
        <f t="shared" si="18"/>
        <v>0.27445501953609036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23">
        <v>0</v>
      </c>
      <c r="H28" s="23">
        <v>0</v>
      </c>
      <c r="I28" s="19">
        <v>0</v>
      </c>
      <c r="J28" s="20" t="str">
        <f t="shared" si="1"/>
        <v>%</v>
      </c>
      <c r="K28" s="29"/>
      <c r="L28" s="19">
        <v>0</v>
      </c>
      <c r="M28" s="19">
        <v>0</v>
      </c>
      <c r="N28" s="19">
        <v>0</v>
      </c>
      <c r="O28" s="20" t="str">
        <f t="shared" si="15"/>
        <v>%</v>
      </c>
      <c r="P28" s="29"/>
      <c r="Q28" s="19">
        <v>0</v>
      </c>
      <c r="R28" s="19">
        <v>0</v>
      </c>
      <c r="S28" s="19">
        <v>0</v>
      </c>
      <c r="T28" s="8" t="str">
        <f t="shared" si="16"/>
        <v>%</v>
      </c>
      <c r="U28" s="30"/>
      <c r="V28" s="23">
        <v>0</v>
      </c>
      <c r="W28" s="23">
        <v>0</v>
      </c>
      <c r="X28" s="23">
        <v>0</v>
      </c>
      <c r="Y28" s="8" t="str">
        <f t="shared" si="17"/>
        <v>%</v>
      </c>
      <c r="Z28" s="30"/>
      <c r="AA28" s="23">
        <f t="shared" si="5"/>
        <v>0</v>
      </c>
      <c r="AB28" s="23">
        <f t="shared" si="5"/>
        <v>0</v>
      </c>
      <c r="AC28" s="23">
        <f t="shared" si="5"/>
        <v>0</v>
      </c>
      <c r="AD28" s="8" t="str">
        <f t="shared" si="18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23">
        <v>0</v>
      </c>
      <c r="H29" s="23">
        <v>0</v>
      </c>
      <c r="I29" s="19">
        <v>0</v>
      </c>
      <c r="J29" s="20" t="str">
        <f t="shared" si="1"/>
        <v>%</v>
      </c>
      <c r="K29" s="29"/>
      <c r="L29" s="19">
        <v>0</v>
      </c>
      <c r="M29" s="19">
        <v>0</v>
      </c>
      <c r="N29" s="19">
        <v>0</v>
      </c>
      <c r="O29" s="20" t="str">
        <f t="shared" si="15"/>
        <v>%</v>
      </c>
      <c r="P29" s="29"/>
      <c r="Q29" s="19">
        <v>0</v>
      </c>
      <c r="R29" s="19">
        <v>0</v>
      </c>
      <c r="S29" s="19">
        <v>0</v>
      </c>
      <c r="T29" s="8" t="str">
        <f t="shared" si="16"/>
        <v>%</v>
      </c>
      <c r="U29" s="30"/>
      <c r="V29" s="23">
        <v>0</v>
      </c>
      <c r="W29" s="23">
        <v>0</v>
      </c>
      <c r="X29" s="23">
        <v>0</v>
      </c>
      <c r="Y29" s="8" t="str">
        <f t="shared" si="17"/>
        <v>%</v>
      </c>
      <c r="Z29" s="30"/>
      <c r="AA29" s="23">
        <f t="shared" si="5"/>
        <v>0</v>
      </c>
      <c r="AB29" s="23">
        <f t="shared" si="5"/>
        <v>0</v>
      </c>
      <c r="AC29" s="23">
        <f t="shared" si="5"/>
        <v>0</v>
      </c>
      <c r="AD29" s="8" t="str">
        <f t="shared" si="18"/>
        <v>%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23">
        <v>4475.1899999999996</v>
      </c>
      <c r="H30" s="23">
        <v>18907.98</v>
      </c>
      <c r="I30" s="19">
        <v>17000</v>
      </c>
      <c r="J30" s="20">
        <f t="shared" si="1"/>
        <v>1.1122341176470587</v>
      </c>
      <c r="K30" s="29"/>
      <c r="L30" s="19">
        <v>0</v>
      </c>
      <c r="M30" s="19">
        <v>0</v>
      </c>
      <c r="N30" s="19">
        <v>0</v>
      </c>
      <c r="O30" s="20" t="str">
        <f t="shared" si="15"/>
        <v>%</v>
      </c>
      <c r="P30" s="29"/>
      <c r="Q30" s="19">
        <v>0</v>
      </c>
      <c r="R30" s="19">
        <v>0</v>
      </c>
      <c r="S30" s="19">
        <v>0</v>
      </c>
      <c r="T30" s="8" t="str">
        <f t="shared" si="16"/>
        <v>%</v>
      </c>
      <c r="U30" s="30"/>
      <c r="V30" s="23">
        <v>0</v>
      </c>
      <c r="W30" s="23">
        <v>0</v>
      </c>
      <c r="X30" s="23">
        <v>0</v>
      </c>
      <c r="Y30" s="8" t="str">
        <f t="shared" si="17"/>
        <v>%</v>
      </c>
      <c r="Z30" s="30"/>
      <c r="AA30" s="23">
        <f t="shared" si="5"/>
        <v>4475.1899999999996</v>
      </c>
      <c r="AB30" s="23">
        <f t="shared" si="5"/>
        <v>18907.98</v>
      </c>
      <c r="AC30" s="23">
        <f t="shared" si="5"/>
        <v>17000</v>
      </c>
      <c r="AD30" s="8">
        <f t="shared" si="18"/>
        <v>1.1122341176470587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1"/>
        <v>%</v>
      </c>
      <c r="K31" s="30"/>
      <c r="L31" s="23">
        <v>0</v>
      </c>
      <c r="M31" s="23">
        <v>0</v>
      </c>
      <c r="N31" s="23">
        <v>0</v>
      </c>
      <c r="O31" s="8" t="str">
        <f t="shared" si="15"/>
        <v>%</v>
      </c>
      <c r="P31" s="30"/>
      <c r="Q31" s="23">
        <v>0</v>
      </c>
      <c r="R31" s="23">
        <v>0</v>
      </c>
      <c r="S31" s="23">
        <v>0</v>
      </c>
      <c r="T31" s="8" t="str">
        <f t="shared" si="16"/>
        <v>%</v>
      </c>
      <c r="U31" s="30"/>
      <c r="V31" s="23">
        <v>6658.7</v>
      </c>
      <c r="W31" s="23">
        <v>26760.2</v>
      </c>
      <c r="X31" s="23">
        <v>0</v>
      </c>
      <c r="Y31" s="8" t="str">
        <f t="shared" si="17"/>
        <v>%</v>
      </c>
      <c r="Z31" s="30"/>
      <c r="AA31" s="23">
        <f t="shared" si="5"/>
        <v>6658.7</v>
      </c>
      <c r="AB31" s="23">
        <f t="shared" si="5"/>
        <v>26760.2</v>
      </c>
      <c r="AC31" s="23">
        <f t="shared" si="5"/>
        <v>0</v>
      </c>
      <c r="AD31" s="8" t="str">
        <f t="shared" si="18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9">
        <f>SUM(G16:G31)</f>
        <v>362743.76999999996</v>
      </c>
      <c r="H32" s="59">
        <f>SUM(H16:H31)</f>
        <v>1094260.3</v>
      </c>
      <c r="I32" s="59">
        <f>SUM(I16:I31)</f>
        <v>3907728</v>
      </c>
      <c r="J32" s="32">
        <f>IF(I32=0,"",H32/I32)</f>
        <v>0.28002468442020528</v>
      </c>
      <c r="K32" s="30"/>
      <c r="L32" s="31">
        <f>SUM(L16:L31)</f>
        <v>0</v>
      </c>
      <c r="M32" s="31">
        <f>SUM(M16:M31)</f>
        <v>0</v>
      </c>
      <c r="N32" s="31">
        <f>SUM(N16:N31)</f>
        <v>0</v>
      </c>
      <c r="O32" s="32" t="str">
        <f>IF(N32=0,"",M32/N32)</f>
        <v/>
      </c>
      <c r="P32" s="30"/>
      <c r="Q32" s="59">
        <f>SUM(Q16:Q31)</f>
        <v>17045.78</v>
      </c>
      <c r="R32" s="59">
        <f>SUM(R16:R31)</f>
        <v>33981.51</v>
      </c>
      <c r="S32" s="59">
        <f>SUM(S16:S31)</f>
        <v>266404</v>
      </c>
      <c r="T32" s="32">
        <f>IF(S32=0,"",R32/S32)</f>
        <v>0.12755630546087898</v>
      </c>
      <c r="U32" s="30"/>
      <c r="V32" s="59">
        <f>SUM(V16:V31)</f>
        <v>6658.7</v>
      </c>
      <c r="W32" s="59">
        <f>SUM(W16:W31)</f>
        <v>26760.2</v>
      </c>
      <c r="X32" s="59">
        <f>SUM(X16:X31)</f>
        <v>0</v>
      </c>
      <c r="Y32" s="32" t="str">
        <f>IF(X32=0,"",W32/X32)</f>
        <v/>
      </c>
      <c r="Z32" s="30"/>
      <c r="AA32" s="59">
        <f>SUM(AA16:AA31)</f>
        <v>386448.25</v>
      </c>
      <c r="AB32" s="59">
        <f>SUM(AB16:AB31)</f>
        <v>1155002.01</v>
      </c>
      <c r="AC32" s="59">
        <f>SUM(AC16:AC31)</f>
        <v>4174132</v>
      </c>
      <c r="AD32" s="32">
        <f>IF(AC32=0,"",AB32/AC32)</f>
        <v>0.27670471609426822</v>
      </c>
    </row>
    <row r="33" spans="1:30" x14ac:dyDescent="0.2">
      <c r="A33" s="3"/>
      <c r="B33" s="3"/>
      <c r="C33" s="5"/>
      <c r="D33" s="5"/>
      <c r="E33" s="5"/>
      <c r="F33" s="5"/>
      <c r="G33" s="30"/>
      <c r="H33" s="30"/>
      <c r="I33" s="30"/>
      <c r="J33" s="8"/>
      <c r="K33" s="30"/>
      <c r="L33" s="30"/>
      <c r="M33" s="30"/>
      <c r="N33" s="30"/>
      <c r="O33" s="8"/>
      <c r="P33" s="30"/>
      <c r="Q33" s="30"/>
      <c r="R33" s="30"/>
      <c r="S33" s="30"/>
      <c r="T33" s="8"/>
      <c r="U33" s="30"/>
      <c r="V33" s="30"/>
      <c r="W33" s="30"/>
      <c r="X33" s="30"/>
      <c r="Y33" s="8"/>
      <c r="Z33" s="30"/>
      <c r="AA33" s="30"/>
      <c r="AB33" s="30"/>
      <c r="AC33" s="30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30"/>
      <c r="H34" s="30"/>
      <c r="I34" s="30"/>
      <c r="J34" s="8"/>
      <c r="K34" s="30"/>
      <c r="L34" s="30"/>
      <c r="M34" s="30"/>
      <c r="N34" s="30"/>
      <c r="O34" s="8"/>
      <c r="P34" s="30"/>
      <c r="Q34" s="30"/>
      <c r="R34" s="30"/>
      <c r="S34" s="30"/>
      <c r="T34" s="8"/>
      <c r="U34" s="30"/>
      <c r="V34" s="30"/>
      <c r="W34" s="30"/>
      <c r="X34" s="30"/>
      <c r="Y34" s="8"/>
      <c r="Z34" s="30"/>
      <c r="AA34" s="30"/>
      <c r="AB34" s="30"/>
      <c r="AC34" s="30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30"/>
      <c r="H35" s="30"/>
      <c r="I35" s="30"/>
      <c r="J35" s="8"/>
      <c r="K35" s="30"/>
      <c r="L35" s="30"/>
      <c r="M35" s="30"/>
      <c r="N35" s="30"/>
      <c r="O35" s="8"/>
      <c r="P35" s="30"/>
      <c r="Q35" s="30"/>
      <c r="R35" s="30"/>
      <c r="S35" s="30"/>
      <c r="T35" s="8"/>
      <c r="U35" s="30"/>
      <c r="V35" s="30"/>
      <c r="W35" s="30"/>
      <c r="X35" s="30"/>
      <c r="Y35" s="8"/>
      <c r="Z35" s="30"/>
      <c r="AA35" s="30"/>
      <c r="AB35" s="30"/>
      <c r="AC35" s="30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4" t="s">
        <v>65</v>
      </c>
      <c r="E36" s="18">
        <v>5000</v>
      </c>
      <c r="F36" s="34"/>
      <c r="G36" s="23">
        <v>238919.15000000005</v>
      </c>
      <c r="H36" s="23">
        <v>474370.71</v>
      </c>
      <c r="I36" s="23">
        <v>2792465</v>
      </c>
      <c r="J36" s="8">
        <f t="shared" ref="J36:J51" si="19">IF(I36=0,"%",H36/I36)</f>
        <v>0.16987525716526439</v>
      </c>
      <c r="K36" s="30"/>
      <c r="L36" s="23">
        <v>0</v>
      </c>
      <c r="M36" s="23">
        <v>0</v>
      </c>
      <c r="N36" s="23">
        <v>0</v>
      </c>
      <c r="O36" s="8" t="str">
        <f t="shared" ref="O36:O51" si="20">IF(N36=0,"%",M36/N36)</f>
        <v>%</v>
      </c>
      <c r="P36" s="30"/>
      <c r="Q36" s="23">
        <v>17045.78</v>
      </c>
      <c r="R36" s="23">
        <v>71950.22</v>
      </c>
      <c r="S36" s="23">
        <v>266404</v>
      </c>
      <c r="T36" s="8">
        <f t="shared" ref="T36:T51" si="21">IF(S36=0,"%",R36/S36)</f>
        <v>0.27007935316286541</v>
      </c>
      <c r="U36" s="30"/>
      <c r="V36" s="23">
        <v>0</v>
      </c>
      <c r="W36" s="23">
        <v>0</v>
      </c>
      <c r="X36" s="23">
        <v>0</v>
      </c>
      <c r="Y36" s="8" t="str">
        <f t="shared" ref="Y36:Y51" si="22">IF(X36=0,"%",W36/X36)</f>
        <v>%</v>
      </c>
      <c r="Z36" s="30"/>
      <c r="AA36" s="23">
        <f>G36+Q36+V36</f>
        <v>255964.93000000005</v>
      </c>
      <c r="AB36" s="23">
        <f>H36+R36+W36</f>
        <v>546320.93000000005</v>
      </c>
      <c r="AC36" s="23">
        <f>I36+S36+X36</f>
        <v>3058869</v>
      </c>
      <c r="AD36" s="8">
        <f t="shared" ref="AD36:AD51" si="23">IF(AC36=0,"%",AB36/AC36)</f>
        <v>0.17860226443172297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4" t="s">
        <v>66</v>
      </c>
      <c r="E37" s="18">
        <v>6000</v>
      </c>
      <c r="F37" s="34"/>
      <c r="G37" s="23">
        <v>13639.600000000002</v>
      </c>
      <c r="H37" s="23">
        <v>24873.440000000002</v>
      </c>
      <c r="I37" s="23">
        <v>143455</v>
      </c>
      <c r="J37" s="8">
        <f t="shared" si="19"/>
        <v>0.17338844933951414</v>
      </c>
      <c r="K37" s="30"/>
      <c r="L37" s="23">
        <v>0</v>
      </c>
      <c r="M37" s="23">
        <v>0</v>
      </c>
      <c r="N37" s="23">
        <v>0</v>
      </c>
      <c r="O37" s="8" t="str">
        <f t="shared" si="20"/>
        <v>%</v>
      </c>
      <c r="P37" s="30"/>
      <c r="Q37" s="23">
        <v>0</v>
      </c>
      <c r="R37" s="23">
        <v>0</v>
      </c>
      <c r="S37" s="23">
        <v>0</v>
      </c>
      <c r="T37" s="8" t="str">
        <f t="shared" si="21"/>
        <v>%</v>
      </c>
      <c r="U37" s="30"/>
      <c r="V37" s="23">
        <v>0</v>
      </c>
      <c r="W37" s="23">
        <v>0</v>
      </c>
      <c r="X37" s="23">
        <v>0</v>
      </c>
      <c r="Y37" s="8" t="str">
        <f t="shared" si="22"/>
        <v>%</v>
      </c>
      <c r="Z37" s="30"/>
      <c r="AA37" s="23">
        <f t="shared" ref="AA37:AC51" si="24">G37+Q37+V37</f>
        <v>13639.600000000002</v>
      </c>
      <c r="AB37" s="23">
        <f t="shared" si="24"/>
        <v>24873.440000000002</v>
      </c>
      <c r="AC37" s="23">
        <f t="shared" si="24"/>
        <v>143455</v>
      </c>
      <c r="AD37" s="8">
        <f t="shared" si="23"/>
        <v>0.17338844933951414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4" t="s">
        <v>67</v>
      </c>
      <c r="E38" s="18">
        <v>7100</v>
      </c>
      <c r="F38" s="34"/>
      <c r="G38" s="23">
        <v>6250</v>
      </c>
      <c r="H38" s="23">
        <v>8250</v>
      </c>
      <c r="I38" s="23">
        <v>13500</v>
      </c>
      <c r="J38" s="8">
        <f t="shared" si="19"/>
        <v>0.61111111111111116</v>
      </c>
      <c r="K38" s="30"/>
      <c r="L38" s="23">
        <v>0</v>
      </c>
      <c r="M38" s="23">
        <v>0</v>
      </c>
      <c r="N38" s="23">
        <v>0</v>
      </c>
      <c r="O38" s="8" t="str">
        <f t="shared" si="20"/>
        <v>%</v>
      </c>
      <c r="P38" s="30"/>
      <c r="Q38" s="23">
        <v>0</v>
      </c>
      <c r="R38" s="23">
        <v>0</v>
      </c>
      <c r="S38" s="23">
        <v>0</v>
      </c>
      <c r="T38" s="8" t="str">
        <f t="shared" si="21"/>
        <v>%</v>
      </c>
      <c r="U38" s="30"/>
      <c r="V38" s="23">
        <v>0</v>
      </c>
      <c r="W38" s="23">
        <v>0</v>
      </c>
      <c r="X38" s="23">
        <v>0</v>
      </c>
      <c r="Y38" s="8" t="str">
        <f t="shared" si="22"/>
        <v>%</v>
      </c>
      <c r="Z38" s="30"/>
      <c r="AA38" s="23">
        <f t="shared" si="24"/>
        <v>6250</v>
      </c>
      <c r="AB38" s="23">
        <f t="shared" si="24"/>
        <v>8250</v>
      </c>
      <c r="AC38" s="23">
        <f t="shared" si="24"/>
        <v>13500</v>
      </c>
      <c r="AD38" s="8">
        <f t="shared" si="23"/>
        <v>0.61111111111111116</v>
      </c>
    </row>
    <row r="39" spans="1:30" ht="15.75" x14ac:dyDescent="0.25">
      <c r="A39" s="14" t="s">
        <v>36</v>
      </c>
      <c r="B39" s="3" t="s">
        <v>37</v>
      </c>
      <c r="C39" s="5"/>
      <c r="D39" s="34" t="s">
        <v>68</v>
      </c>
      <c r="E39" s="18">
        <v>7200</v>
      </c>
      <c r="F39" s="34"/>
      <c r="G39" s="23">
        <v>0</v>
      </c>
      <c r="H39" s="23">
        <v>0</v>
      </c>
      <c r="I39" s="23">
        <v>0</v>
      </c>
      <c r="J39" s="8" t="str">
        <f t="shared" si="19"/>
        <v>%</v>
      </c>
      <c r="K39" s="30"/>
      <c r="L39" s="23">
        <v>0</v>
      </c>
      <c r="M39" s="23">
        <v>0</v>
      </c>
      <c r="N39" s="23">
        <v>0</v>
      </c>
      <c r="O39" s="8" t="str">
        <f t="shared" si="20"/>
        <v>%</v>
      </c>
      <c r="P39" s="30"/>
      <c r="Q39" s="23">
        <v>0</v>
      </c>
      <c r="R39" s="23">
        <v>0</v>
      </c>
      <c r="S39" s="23">
        <v>0</v>
      </c>
      <c r="T39" s="8" t="str">
        <f t="shared" si="21"/>
        <v>%</v>
      </c>
      <c r="U39" s="30"/>
      <c r="V39" s="23">
        <v>0</v>
      </c>
      <c r="W39" s="23">
        <v>0</v>
      </c>
      <c r="X39" s="23">
        <v>0</v>
      </c>
      <c r="Y39" s="8" t="str">
        <f t="shared" si="22"/>
        <v>%</v>
      </c>
      <c r="Z39" s="30"/>
      <c r="AA39" s="23">
        <f t="shared" si="24"/>
        <v>0</v>
      </c>
      <c r="AB39" s="23">
        <f t="shared" si="24"/>
        <v>0</v>
      </c>
      <c r="AC39" s="23">
        <f t="shared" si="24"/>
        <v>0</v>
      </c>
      <c r="AD39" s="8" t="str">
        <f t="shared" si="23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4" t="s">
        <v>69</v>
      </c>
      <c r="E40" s="18">
        <v>7300</v>
      </c>
      <c r="F40" s="34"/>
      <c r="G40" s="23">
        <v>31467.31</v>
      </c>
      <c r="H40" s="23">
        <v>87189.099999999991</v>
      </c>
      <c r="I40" s="23">
        <v>391900</v>
      </c>
      <c r="J40" s="8">
        <f t="shared" si="19"/>
        <v>0.22247792804286806</v>
      </c>
      <c r="K40" s="30"/>
      <c r="L40" s="23">
        <v>0</v>
      </c>
      <c r="M40" s="23">
        <v>0</v>
      </c>
      <c r="N40" s="23">
        <v>0</v>
      </c>
      <c r="O40" s="8" t="str">
        <f t="shared" si="20"/>
        <v>%</v>
      </c>
      <c r="P40" s="30"/>
      <c r="Q40" s="23">
        <v>0</v>
      </c>
      <c r="R40" s="23">
        <v>0</v>
      </c>
      <c r="S40" s="23">
        <v>0</v>
      </c>
      <c r="T40" s="8" t="str">
        <f t="shared" si="21"/>
        <v>%</v>
      </c>
      <c r="U40" s="30"/>
      <c r="V40" s="23">
        <v>0</v>
      </c>
      <c r="W40" s="23">
        <v>0</v>
      </c>
      <c r="X40" s="23">
        <v>0</v>
      </c>
      <c r="Y40" s="8" t="str">
        <f t="shared" si="22"/>
        <v>%</v>
      </c>
      <c r="Z40" s="30"/>
      <c r="AA40" s="23">
        <f t="shared" si="24"/>
        <v>31467.31</v>
      </c>
      <c r="AB40" s="23">
        <f t="shared" si="24"/>
        <v>87189.099999999991</v>
      </c>
      <c r="AC40" s="23">
        <f t="shared" si="24"/>
        <v>391900</v>
      </c>
      <c r="AD40" s="8">
        <f t="shared" si="23"/>
        <v>0.22247792804286806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4" t="s">
        <v>70</v>
      </c>
      <c r="E41" s="18">
        <v>7400</v>
      </c>
      <c r="F41" s="34"/>
      <c r="G41" s="23">
        <v>0</v>
      </c>
      <c r="H41" s="23">
        <v>0</v>
      </c>
      <c r="I41" s="23">
        <v>0</v>
      </c>
      <c r="J41" s="8" t="str">
        <f t="shared" si="19"/>
        <v>%</v>
      </c>
      <c r="K41" s="30"/>
      <c r="L41" s="23">
        <v>0</v>
      </c>
      <c r="M41" s="23">
        <v>0</v>
      </c>
      <c r="N41" s="23">
        <v>0</v>
      </c>
      <c r="O41" s="8" t="str">
        <f t="shared" si="20"/>
        <v>%</v>
      </c>
      <c r="P41" s="30"/>
      <c r="Q41" s="23">
        <v>0</v>
      </c>
      <c r="R41" s="23">
        <v>0</v>
      </c>
      <c r="S41" s="23">
        <v>0</v>
      </c>
      <c r="T41" s="8" t="str">
        <f t="shared" si="21"/>
        <v>%</v>
      </c>
      <c r="U41" s="30"/>
      <c r="V41" s="23">
        <v>0</v>
      </c>
      <c r="W41" s="23">
        <v>0</v>
      </c>
      <c r="X41" s="23">
        <v>0</v>
      </c>
      <c r="Y41" s="8" t="str">
        <f t="shared" si="22"/>
        <v>%</v>
      </c>
      <c r="Z41" s="30"/>
      <c r="AA41" s="23">
        <f t="shared" si="24"/>
        <v>0</v>
      </c>
      <c r="AB41" s="23">
        <f t="shared" si="24"/>
        <v>0</v>
      </c>
      <c r="AC41" s="23">
        <f t="shared" si="24"/>
        <v>0</v>
      </c>
      <c r="AD41" s="8" t="str">
        <f t="shared" si="23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4" t="s">
        <v>71</v>
      </c>
      <c r="E42" s="18">
        <v>7500</v>
      </c>
      <c r="F42" s="34"/>
      <c r="G42" s="23">
        <v>1633.46</v>
      </c>
      <c r="H42" s="23">
        <v>4894.6400000000003</v>
      </c>
      <c r="I42" s="23">
        <v>18565</v>
      </c>
      <c r="J42" s="8">
        <f t="shared" si="19"/>
        <v>0.2636488015082144</v>
      </c>
      <c r="K42" s="30"/>
      <c r="L42" s="23">
        <v>0</v>
      </c>
      <c r="M42" s="23">
        <v>0</v>
      </c>
      <c r="N42" s="23">
        <v>0</v>
      </c>
      <c r="O42" s="8" t="str">
        <f t="shared" si="20"/>
        <v>%</v>
      </c>
      <c r="P42" s="30"/>
      <c r="Q42" s="23">
        <v>0</v>
      </c>
      <c r="R42" s="23">
        <v>0</v>
      </c>
      <c r="S42" s="23">
        <v>0</v>
      </c>
      <c r="T42" s="8" t="str">
        <f t="shared" si="21"/>
        <v>%</v>
      </c>
      <c r="U42" s="30"/>
      <c r="V42" s="23">
        <v>0</v>
      </c>
      <c r="W42" s="23">
        <v>0</v>
      </c>
      <c r="X42" s="23">
        <v>0</v>
      </c>
      <c r="Y42" s="8" t="str">
        <f t="shared" si="22"/>
        <v>%</v>
      </c>
      <c r="Z42" s="30"/>
      <c r="AA42" s="23">
        <f t="shared" si="24"/>
        <v>1633.46</v>
      </c>
      <c r="AB42" s="23">
        <f t="shared" si="24"/>
        <v>4894.6400000000003</v>
      </c>
      <c r="AC42" s="23">
        <f t="shared" si="24"/>
        <v>18565</v>
      </c>
      <c r="AD42" s="8">
        <f t="shared" si="23"/>
        <v>0.2636488015082144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4" t="s">
        <v>72</v>
      </c>
      <c r="E43" s="18">
        <v>7600</v>
      </c>
      <c r="F43" s="34"/>
      <c r="G43" s="23">
        <v>0</v>
      </c>
      <c r="H43" s="23">
        <v>0</v>
      </c>
      <c r="I43" s="23">
        <v>0</v>
      </c>
      <c r="J43" s="8" t="str">
        <f t="shared" si="19"/>
        <v>%</v>
      </c>
      <c r="K43" s="30"/>
      <c r="L43" s="23">
        <v>0</v>
      </c>
      <c r="M43" s="23">
        <v>0</v>
      </c>
      <c r="N43" s="23">
        <v>0</v>
      </c>
      <c r="O43" s="8" t="str">
        <f t="shared" si="20"/>
        <v>%</v>
      </c>
      <c r="P43" s="30"/>
      <c r="Q43" s="23">
        <v>0</v>
      </c>
      <c r="R43" s="23">
        <v>0</v>
      </c>
      <c r="S43" s="23">
        <v>0</v>
      </c>
      <c r="T43" s="8" t="str">
        <f t="shared" si="21"/>
        <v>%</v>
      </c>
      <c r="U43" s="30"/>
      <c r="V43" s="23">
        <v>0</v>
      </c>
      <c r="W43" s="23">
        <v>0</v>
      </c>
      <c r="X43" s="23">
        <v>0</v>
      </c>
      <c r="Y43" s="8" t="str">
        <f t="shared" si="22"/>
        <v>%</v>
      </c>
      <c r="Z43" s="30"/>
      <c r="AA43" s="23">
        <f t="shared" si="24"/>
        <v>0</v>
      </c>
      <c r="AB43" s="23">
        <f t="shared" si="24"/>
        <v>0</v>
      </c>
      <c r="AC43" s="23">
        <f t="shared" si="24"/>
        <v>0</v>
      </c>
      <c r="AD43" s="8" t="str">
        <f t="shared" si="23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4" t="s">
        <v>73</v>
      </c>
      <c r="E44" s="18">
        <v>7700</v>
      </c>
      <c r="F44" s="34"/>
      <c r="G44" s="23">
        <v>0</v>
      </c>
      <c r="H44" s="23">
        <v>0</v>
      </c>
      <c r="I44" s="23">
        <v>0</v>
      </c>
      <c r="J44" s="8" t="str">
        <f t="shared" si="19"/>
        <v>%</v>
      </c>
      <c r="K44" s="30"/>
      <c r="L44" s="23">
        <v>0</v>
      </c>
      <c r="M44" s="23">
        <v>0</v>
      </c>
      <c r="N44" s="23">
        <v>0</v>
      </c>
      <c r="O44" s="8" t="str">
        <f t="shared" si="20"/>
        <v>%</v>
      </c>
      <c r="P44" s="30"/>
      <c r="Q44" s="23">
        <v>0</v>
      </c>
      <c r="R44" s="23">
        <v>0</v>
      </c>
      <c r="S44" s="23">
        <v>0</v>
      </c>
      <c r="T44" s="8" t="str">
        <f t="shared" si="21"/>
        <v>%</v>
      </c>
      <c r="U44" s="30"/>
      <c r="V44" s="23">
        <v>0</v>
      </c>
      <c r="W44" s="23">
        <v>0</v>
      </c>
      <c r="X44" s="23">
        <v>0</v>
      </c>
      <c r="Y44" s="8" t="str">
        <f t="shared" si="22"/>
        <v>%</v>
      </c>
      <c r="Z44" s="30"/>
      <c r="AA44" s="23">
        <f t="shared" si="24"/>
        <v>0</v>
      </c>
      <c r="AB44" s="23">
        <f t="shared" si="24"/>
        <v>0</v>
      </c>
      <c r="AC44" s="23">
        <f t="shared" si="24"/>
        <v>0</v>
      </c>
      <c r="AD44" s="8" t="str">
        <f t="shared" si="23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4" t="s">
        <v>74</v>
      </c>
      <c r="E45" s="18">
        <v>7800</v>
      </c>
      <c r="F45" s="34"/>
      <c r="G45" s="23">
        <v>0</v>
      </c>
      <c r="H45" s="23">
        <v>0</v>
      </c>
      <c r="I45" s="23">
        <v>0</v>
      </c>
      <c r="J45" s="8" t="str">
        <f t="shared" si="19"/>
        <v>%</v>
      </c>
      <c r="K45" s="30"/>
      <c r="L45" s="23">
        <v>0</v>
      </c>
      <c r="M45" s="23">
        <v>0</v>
      </c>
      <c r="N45" s="23">
        <v>0</v>
      </c>
      <c r="O45" s="8" t="str">
        <f t="shared" si="20"/>
        <v>%</v>
      </c>
      <c r="P45" s="30"/>
      <c r="Q45" s="23">
        <v>0</v>
      </c>
      <c r="R45" s="23">
        <v>0</v>
      </c>
      <c r="S45" s="23">
        <v>0</v>
      </c>
      <c r="T45" s="8" t="str">
        <f t="shared" si="21"/>
        <v>%</v>
      </c>
      <c r="U45" s="30"/>
      <c r="V45" s="23">
        <v>0</v>
      </c>
      <c r="W45" s="23">
        <v>0</v>
      </c>
      <c r="X45" s="23">
        <v>0</v>
      </c>
      <c r="Y45" s="8" t="str">
        <f t="shared" si="22"/>
        <v>%</v>
      </c>
      <c r="Z45" s="30"/>
      <c r="AA45" s="23">
        <f t="shared" si="24"/>
        <v>0</v>
      </c>
      <c r="AB45" s="23">
        <f t="shared" si="24"/>
        <v>0</v>
      </c>
      <c r="AC45" s="23">
        <f t="shared" si="24"/>
        <v>0</v>
      </c>
      <c r="AD45" s="8" t="str">
        <f t="shared" si="23"/>
        <v>%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4" t="s">
        <v>75</v>
      </c>
      <c r="E46" s="18">
        <v>7900</v>
      </c>
      <c r="F46" s="34"/>
      <c r="G46" s="23">
        <v>28560.03</v>
      </c>
      <c r="H46" s="23">
        <v>72547.22</v>
      </c>
      <c r="I46" s="23">
        <v>174235</v>
      </c>
      <c r="J46" s="8">
        <f t="shared" si="19"/>
        <v>0.41637569948632597</v>
      </c>
      <c r="K46" s="30"/>
      <c r="L46" s="23">
        <v>0</v>
      </c>
      <c r="M46" s="23">
        <v>0</v>
      </c>
      <c r="N46" s="23">
        <v>0</v>
      </c>
      <c r="O46" s="8" t="str">
        <f t="shared" si="20"/>
        <v>%</v>
      </c>
      <c r="P46" s="30"/>
      <c r="Q46" s="23">
        <v>0</v>
      </c>
      <c r="R46" s="23">
        <v>0</v>
      </c>
      <c r="S46" s="23">
        <v>0</v>
      </c>
      <c r="T46" s="8" t="str">
        <f t="shared" si="21"/>
        <v>%</v>
      </c>
      <c r="U46" s="30"/>
      <c r="V46" s="23">
        <v>0</v>
      </c>
      <c r="W46" s="23">
        <v>0</v>
      </c>
      <c r="X46" s="23">
        <v>0</v>
      </c>
      <c r="Y46" s="8" t="str">
        <f t="shared" si="22"/>
        <v>%</v>
      </c>
      <c r="Z46" s="30"/>
      <c r="AA46" s="23">
        <f t="shared" si="24"/>
        <v>28560.03</v>
      </c>
      <c r="AB46" s="23">
        <f t="shared" si="24"/>
        <v>72547.22</v>
      </c>
      <c r="AC46" s="23">
        <f t="shared" si="24"/>
        <v>174235</v>
      </c>
      <c r="AD46" s="8">
        <f t="shared" si="23"/>
        <v>0.41637569948632597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4" t="s">
        <v>76</v>
      </c>
      <c r="E47" s="18">
        <v>8100</v>
      </c>
      <c r="F47" s="34"/>
      <c r="G47" s="23">
        <v>0</v>
      </c>
      <c r="H47" s="23">
        <v>0</v>
      </c>
      <c r="I47" s="23">
        <v>0</v>
      </c>
      <c r="J47" s="8" t="str">
        <f t="shared" si="19"/>
        <v>%</v>
      </c>
      <c r="K47" s="30"/>
      <c r="L47" s="23">
        <v>0</v>
      </c>
      <c r="M47" s="23">
        <v>0</v>
      </c>
      <c r="N47" s="23">
        <v>0</v>
      </c>
      <c r="O47" s="8" t="str">
        <f t="shared" si="20"/>
        <v>%</v>
      </c>
      <c r="P47" s="30"/>
      <c r="Q47" s="23">
        <v>0</v>
      </c>
      <c r="R47" s="23">
        <v>0</v>
      </c>
      <c r="S47" s="23">
        <v>0</v>
      </c>
      <c r="T47" s="8" t="str">
        <f t="shared" si="21"/>
        <v>%</v>
      </c>
      <c r="U47" s="30"/>
      <c r="V47" s="23">
        <v>0</v>
      </c>
      <c r="W47" s="23">
        <v>0</v>
      </c>
      <c r="X47" s="23">
        <v>0</v>
      </c>
      <c r="Y47" s="8" t="str">
        <f t="shared" si="22"/>
        <v>%</v>
      </c>
      <c r="Z47" s="30"/>
      <c r="AA47" s="23">
        <f t="shared" si="24"/>
        <v>0</v>
      </c>
      <c r="AB47" s="23">
        <f t="shared" si="24"/>
        <v>0</v>
      </c>
      <c r="AC47" s="23">
        <f t="shared" si="24"/>
        <v>0</v>
      </c>
      <c r="AD47" s="8" t="str">
        <f t="shared" si="23"/>
        <v>%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4" t="s">
        <v>77</v>
      </c>
      <c r="E48" s="18">
        <v>8200</v>
      </c>
      <c r="F48" s="34"/>
      <c r="G48" s="23">
        <v>0</v>
      </c>
      <c r="H48" s="23">
        <v>0</v>
      </c>
      <c r="I48" s="23">
        <v>0</v>
      </c>
      <c r="J48" s="8" t="str">
        <f t="shared" si="19"/>
        <v>%</v>
      </c>
      <c r="K48" s="30"/>
      <c r="L48" s="23">
        <v>0</v>
      </c>
      <c r="M48" s="23">
        <v>0</v>
      </c>
      <c r="N48" s="23">
        <v>0</v>
      </c>
      <c r="O48" s="8" t="str">
        <f t="shared" si="20"/>
        <v>%</v>
      </c>
      <c r="P48" s="30"/>
      <c r="Q48" s="23">
        <v>0</v>
      </c>
      <c r="R48" s="23">
        <v>0</v>
      </c>
      <c r="S48" s="23">
        <v>0</v>
      </c>
      <c r="T48" s="8" t="str">
        <f t="shared" si="21"/>
        <v>%</v>
      </c>
      <c r="U48" s="30"/>
      <c r="V48" s="23">
        <v>0</v>
      </c>
      <c r="W48" s="23">
        <v>0</v>
      </c>
      <c r="X48" s="23">
        <v>0</v>
      </c>
      <c r="Y48" s="8" t="str">
        <f t="shared" si="22"/>
        <v>%</v>
      </c>
      <c r="Z48" s="30"/>
      <c r="AA48" s="23">
        <f t="shared" si="24"/>
        <v>0</v>
      </c>
      <c r="AB48" s="23">
        <f t="shared" si="24"/>
        <v>0</v>
      </c>
      <c r="AC48" s="23">
        <f t="shared" si="24"/>
        <v>0</v>
      </c>
      <c r="AD48" s="8" t="str">
        <f t="shared" si="23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4" t="s">
        <v>78</v>
      </c>
      <c r="E49" s="18">
        <v>9100</v>
      </c>
      <c r="F49" s="34"/>
      <c r="G49" s="23">
        <v>0</v>
      </c>
      <c r="H49" s="23">
        <v>0</v>
      </c>
      <c r="I49" s="23">
        <v>0</v>
      </c>
      <c r="J49" s="8" t="str">
        <f t="shared" si="19"/>
        <v>%</v>
      </c>
      <c r="K49" s="30"/>
      <c r="L49" s="23">
        <v>0</v>
      </c>
      <c r="M49" s="23">
        <v>0</v>
      </c>
      <c r="N49" s="23">
        <v>0</v>
      </c>
      <c r="O49" s="8" t="str">
        <f t="shared" si="20"/>
        <v>%</v>
      </c>
      <c r="P49" s="30"/>
      <c r="Q49" s="23">
        <v>0</v>
      </c>
      <c r="R49" s="23">
        <v>0</v>
      </c>
      <c r="S49" s="23">
        <v>0</v>
      </c>
      <c r="T49" s="8" t="str">
        <f t="shared" si="21"/>
        <v>%</v>
      </c>
      <c r="U49" s="30"/>
      <c r="V49" s="23">
        <v>0</v>
      </c>
      <c r="W49" s="23">
        <v>0</v>
      </c>
      <c r="X49" s="23">
        <v>0</v>
      </c>
      <c r="Y49" s="8" t="str">
        <f t="shared" si="22"/>
        <v>%</v>
      </c>
      <c r="Z49" s="30"/>
      <c r="AA49" s="23">
        <f t="shared" si="24"/>
        <v>0</v>
      </c>
      <c r="AB49" s="23">
        <f t="shared" si="24"/>
        <v>0</v>
      </c>
      <c r="AC49" s="23">
        <f t="shared" si="24"/>
        <v>0</v>
      </c>
      <c r="AD49" s="8" t="str">
        <f t="shared" si="23"/>
        <v>%</v>
      </c>
    </row>
    <row r="50" spans="1:30" ht="15.75" x14ac:dyDescent="0.25">
      <c r="A50" s="14" t="s">
        <v>36</v>
      </c>
      <c r="B50" s="3" t="s">
        <v>37</v>
      </c>
      <c r="C50" s="5" t="s">
        <v>17</v>
      </c>
      <c r="D50" s="34" t="s">
        <v>79</v>
      </c>
      <c r="E50" s="18">
        <v>9200</v>
      </c>
      <c r="F50" s="34"/>
      <c r="G50" s="23">
        <v>0</v>
      </c>
      <c r="H50" s="23">
        <v>0</v>
      </c>
      <c r="I50" s="23">
        <v>0</v>
      </c>
      <c r="J50" s="8" t="str">
        <f t="shared" si="19"/>
        <v>%</v>
      </c>
      <c r="K50" s="30"/>
      <c r="L50" s="23">
        <v>0</v>
      </c>
      <c r="M50" s="23">
        <v>0</v>
      </c>
      <c r="N50" s="23">
        <v>0</v>
      </c>
      <c r="O50" s="8" t="str">
        <f t="shared" si="20"/>
        <v>%</v>
      </c>
      <c r="P50" s="30"/>
      <c r="Q50" s="23">
        <v>0</v>
      </c>
      <c r="R50" s="23">
        <v>0</v>
      </c>
      <c r="S50" s="23">
        <v>0</v>
      </c>
      <c r="T50" s="8" t="str">
        <f t="shared" si="21"/>
        <v>%</v>
      </c>
      <c r="U50" s="30"/>
      <c r="V50" s="23">
        <v>0</v>
      </c>
      <c r="W50" s="23">
        <v>0</v>
      </c>
      <c r="X50" s="23">
        <v>0</v>
      </c>
      <c r="Y50" s="8" t="str">
        <f t="shared" si="22"/>
        <v>%</v>
      </c>
      <c r="Z50" s="30"/>
      <c r="AA50" s="23">
        <f t="shared" si="24"/>
        <v>0</v>
      </c>
      <c r="AB50" s="23">
        <f t="shared" si="24"/>
        <v>0</v>
      </c>
      <c r="AC50" s="23">
        <f t="shared" si="24"/>
        <v>0</v>
      </c>
      <c r="AD50" s="8" t="str">
        <f t="shared" si="23"/>
        <v>%</v>
      </c>
    </row>
    <row r="51" spans="1:30" ht="15.75" x14ac:dyDescent="0.25">
      <c r="A51" s="14" t="s">
        <v>36</v>
      </c>
      <c r="B51" s="3" t="s">
        <v>37</v>
      </c>
      <c r="C51" s="5" t="s">
        <v>17</v>
      </c>
      <c r="D51" s="34" t="s">
        <v>80</v>
      </c>
      <c r="E51" s="18">
        <v>9800</v>
      </c>
      <c r="F51" s="34"/>
      <c r="G51" s="23">
        <v>0</v>
      </c>
      <c r="H51" s="23">
        <v>0</v>
      </c>
      <c r="I51" s="23">
        <v>0</v>
      </c>
      <c r="J51" s="8" t="str">
        <f t="shared" si="19"/>
        <v>%</v>
      </c>
      <c r="K51" s="30"/>
      <c r="L51" s="23">
        <v>0</v>
      </c>
      <c r="M51" s="23">
        <v>0</v>
      </c>
      <c r="N51" s="23">
        <v>0</v>
      </c>
      <c r="O51" s="8" t="str">
        <f t="shared" si="20"/>
        <v>%</v>
      </c>
      <c r="P51" s="30"/>
      <c r="Q51" s="23">
        <v>0</v>
      </c>
      <c r="R51" s="23">
        <v>0</v>
      </c>
      <c r="S51" s="23">
        <v>0</v>
      </c>
      <c r="T51" s="8" t="str">
        <f t="shared" si="21"/>
        <v>%</v>
      </c>
      <c r="U51" s="30"/>
      <c r="V51" s="23">
        <v>5324.14</v>
      </c>
      <c r="W51" s="23">
        <v>18765.43</v>
      </c>
      <c r="X51" s="23">
        <v>0</v>
      </c>
      <c r="Y51" s="8" t="str">
        <f t="shared" si="22"/>
        <v>%</v>
      </c>
      <c r="Z51" s="30"/>
      <c r="AA51" s="23">
        <f t="shared" si="24"/>
        <v>5324.14</v>
      </c>
      <c r="AB51" s="23">
        <f t="shared" si="24"/>
        <v>18765.43</v>
      </c>
      <c r="AC51" s="23">
        <f t="shared" si="24"/>
        <v>0</v>
      </c>
      <c r="AD51" s="8" t="str">
        <f t="shared" si="23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9">
        <f>SUM(G36:G51)</f>
        <v>320469.55000000005</v>
      </c>
      <c r="H52" s="59">
        <f>SUM(H36:H51)</f>
        <v>672125.11</v>
      </c>
      <c r="I52" s="59">
        <f>SUM(I36:I51)</f>
        <v>3534120</v>
      </c>
      <c r="J52" s="32">
        <f>IF(I52=0,"",H52/I52)</f>
        <v>0.19018174538498975</v>
      </c>
      <c r="K52" s="30"/>
      <c r="L52" s="31">
        <f>SUM(L36:L50)</f>
        <v>0</v>
      </c>
      <c r="M52" s="31">
        <f>SUM(M36:M50)</f>
        <v>0</v>
      </c>
      <c r="N52" s="31">
        <f>SUM(N36:N50)</f>
        <v>0</v>
      </c>
      <c r="O52" s="32" t="str">
        <f>IF(N52=0,"",M52/N52)</f>
        <v/>
      </c>
      <c r="P52" s="30"/>
      <c r="Q52" s="59">
        <f>SUM(Q36:Q50)</f>
        <v>17045.78</v>
      </c>
      <c r="R52" s="59">
        <f>SUM(R36:R50)</f>
        <v>71950.22</v>
      </c>
      <c r="S52" s="59">
        <f>SUM(S36:S50)</f>
        <v>266404</v>
      </c>
      <c r="T52" s="32">
        <f>IF(S52=0,"",R52/S52)</f>
        <v>0.27007935316286541</v>
      </c>
      <c r="U52" s="30"/>
      <c r="V52" s="59">
        <f>SUM(V36:V51)</f>
        <v>5324.14</v>
      </c>
      <c r="W52" s="59">
        <f>SUM(W36:W51)</f>
        <v>18765.43</v>
      </c>
      <c r="X52" s="59">
        <f>SUM(X36:X51)</f>
        <v>0</v>
      </c>
      <c r="Y52" s="32" t="str">
        <f>IF(X52=0,"",W52/X52)</f>
        <v/>
      </c>
      <c r="Z52" s="30"/>
      <c r="AA52" s="59">
        <f>SUM(AA36:AA51)</f>
        <v>342839.47000000009</v>
      </c>
      <c r="AB52" s="59">
        <f>SUM(AB36:AB51)</f>
        <v>762840.76000000013</v>
      </c>
      <c r="AC52" s="59">
        <f>SUM(AC36:AC51)</f>
        <v>3800524</v>
      </c>
      <c r="AD52" s="32">
        <f>IF(AC52=0,"",AB52/AC52)</f>
        <v>0.20071989020461392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60">
        <f>G32-G52</f>
        <v>42274.219999999914</v>
      </c>
      <c r="H53" s="60">
        <f>H32-H52</f>
        <v>422135.19000000006</v>
      </c>
      <c r="I53" s="60">
        <f>I32-I52</f>
        <v>373608</v>
      </c>
      <c r="J53" s="32">
        <f>IF(I53=0,"",H53/I53)</f>
        <v>1.1298879841973406</v>
      </c>
      <c r="K53" s="30"/>
      <c r="L53" s="35">
        <f>L32-L52</f>
        <v>0</v>
      </c>
      <c r="M53" s="35">
        <f>M32-M52</f>
        <v>0</v>
      </c>
      <c r="N53" s="35">
        <f>N32-N52</f>
        <v>0</v>
      </c>
      <c r="O53" s="32" t="str">
        <f>IF(N53=0,"",M53/N53)</f>
        <v/>
      </c>
      <c r="P53" s="30"/>
      <c r="Q53" s="60">
        <f>Q32-Q52</f>
        <v>0</v>
      </c>
      <c r="R53" s="60">
        <f>R32-R52</f>
        <v>-37968.71</v>
      </c>
      <c r="S53" s="60">
        <f>S32-S52</f>
        <v>0</v>
      </c>
      <c r="T53" s="32" t="str">
        <f>IF(S53=0,"",R53/S53)</f>
        <v/>
      </c>
      <c r="U53" s="30"/>
      <c r="V53" s="60">
        <f>V32-V52</f>
        <v>1334.5599999999995</v>
      </c>
      <c r="W53" s="60">
        <f>W32-W52</f>
        <v>7994.77</v>
      </c>
      <c r="X53" s="60">
        <f>X32-X52</f>
        <v>0</v>
      </c>
      <c r="Y53" s="32" t="str">
        <f>IF(X53=0,"",W53/X53)</f>
        <v/>
      </c>
      <c r="Z53" s="30"/>
      <c r="AA53" s="60">
        <f>AA32-AA52</f>
        <v>43608.779999999912</v>
      </c>
      <c r="AB53" s="60">
        <f>AB32-AB52</f>
        <v>392161.24999999988</v>
      </c>
      <c r="AC53" s="60">
        <f>AC32-AC52</f>
        <v>373608</v>
      </c>
      <c r="AD53" s="32">
        <f>IF(AC53=0,"",AB53/AC53)</f>
        <v>1.0496596700284788</v>
      </c>
    </row>
    <row r="54" spans="1:30" x14ac:dyDescent="0.2">
      <c r="A54" s="3"/>
      <c r="B54" s="3"/>
      <c r="C54" s="5"/>
      <c r="D54" s="5"/>
      <c r="E54" s="5"/>
      <c r="F54" s="5"/>
      <c r="G54" s="30"/>
      <c r="H54" s="30"/>
      <c r="I54" s="30"/>
      <c r="J54" s="8"/>
      <c r="K54" s="30"/>
      <c r="L54" s="30"/>
      <c r="M54" s="30"/>
      <c r="N54" s="30"/>
      <c r="O54" s="8"/>
      <c r="P54" s="30"/>
      <c r="Q54" s="30"/>
      <c r="R54" s="30"/>
      <c r="S54" s="30"/>
      <c r="T54" s="8"/>
      <c r="U54" s="30"/>
      <c r="V54" s="30"/>
      <c r="W54" s="30"/>
      <c r="X54" s="30"/>
      <c r="Y54" s="8"/>
      <c r="Z54" s="30"/>
      <c r="AA54" s="30"/>
      <c r="AB54" s="30"/>
      <c r="AC54" s="30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30"/>
      <c r="H55" s="30"/>
      <c r="I55" s="30"/>
      <c r="J55" s="8"/>
      <c r="K55" s="30"/>
      <c r="L55" s="30"/>
      <c r="M55" s="30"/>
      <c r="N55" s="30"/>
      <c r="O55" s="8"/>
      <c r="P55" s="30"/>
      <c r="Q55" s="30"/>
      <c r="R55" s="30"/>
      <c r="S55" s="30"/>
      <c r="T55" s="8"/>
      <c r="U55" s="30"/>
      <c r="V55" s="30"/>
      <c r="W55" s="30"/>
      <c r="X55" s="30"/>
      <c r="Y55" s="8"/>
      <c r="Z55" s="30"/>
      <c r="AA55" s="30"/>
      <c r="AB55" s="30"/>
      <c r="AC55" s="30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3" t="s">
        <v>42</v>
      </c>
      <c r="E56" s="36">
        <v>3600</v>
      </c>
      <c r="F56" s="5"/>
      <c r="G56" s="68"/>
      <c r="H56" s="68"/>
      <c r="I56" s="61"/>
      <c r="J56" s="8" t="str">
        <f t="shared" ref="J56:J57" si="25">IF(I56=0,"%",H56/I56)</f>
        <v>%</v>
      </c>
      <c r="K56" s="30"/>
      <c r="L56" s="23">
        <v>0</v>
      </c>
      <c r="M56" s="23">
        <v>0</v>
      </c>
      <c r="N56" s="30">
        <v>0</v>
      </c>
      <c r="O56" s="8" t="str">
        <f t="shared" ref="O56:O57" si="26">IF(N56=0,"%",M56/N56)</f>
        <v>%</v>
      </c>
      <c r="P56" s="30"/>
      <c r="Q56" s="68">
        <v>0</v>
      </c>
      <c r="R56" s="68">
        <v>0</v>
      </c>
      <c r="S56" s="61">
        <v>0</v>
      </c>
      <c r="T56" s="8" t="str">
        <f t="shared" ref="T56:T57" si="27">IF(S56=0,"%",R56/S56)</f>
        <v>%</v>
      </c>
      <c r="U56" s="30"/>
      <c r="V56" s="68"/>
      <c r="W56" s="68"/>
      <c r="X56" s="61">
        <v>0</v>
      </c>
      <c r="Y56" s="8" t="str">
        <f t="shared" ref="Y56:Y57" si="28">IF(X56=0,"%",W56/X56)</f>
        <v>%</v>
      </c>
      <c r="Z56" s="30"/>
      <c r="AA56" s="68">
        <f t="shared" ref="AA56:AC57" si="29">G56+Q56+V56</f>
        <v>0</v>
      </c>
      <c r="AB56" s="68">
        <f t="shared" si="29"/>
        <v>0</v>
      </c>
      <c r="AC56" s="61">
        <f t="shared" si="29"/>
        <v>0</v>
      </c>
      <c r="AD56" s="8" t="str">
        <f t="shared" ref="AD56:AD57" si="30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3" t="s">
        <v>43</v>
      </c>
      <c r="E57" s="36">
        <v>9700</v>
      </c>
      <c r="F57" s="5"/>
      <c r="G57" s="68">
        <v>56564.840000000004</v>
      </c>
      <c r="H57" s="68">
        <v>99841.91</v>
      </c>
      <c r="I57" s="61">
        <v>373608</v>
      </c>
      <c r="J57" s="8">
        <f t="shared" si="25"/>
        <v>0.26723707736451041</v>
      </c>
      <c r="K57" s="30"/>
      <c r="L57" s="23">
        <v>0</v>
      </c>
      <c r="M57" s="23">
        <v>0</v>
      </c>
      <c r="N57" s="30">
        <v>0</v>
      </c>
      <c r="O57" s="8" t="str">
        <f t="shared" si="26"/>
        <v>%</v>
      </c>
      <c r="P57" s="30"/>
      <c r="Q57" s="68">
        <v>0</v>
      </c>
      <c r="R57" s="68">
        <v>0</v>
      </c>
      <c r="S57" s="61">
        <v>0</v>
      </c>
      <c r="T57" s="8" t="str">
        <f t="shared" si="27"/>
        <v>%</v>
      </c>
      <c r="U57" s="30"/>
      <c r="V57" s="68"/>
      <c r="W57" s="68"/>
      <c r="X57" s="61">
        <v>0</v>
      </c>
      <c r="Y57" s="8" t="str">
        <f t="shared" si="28"/>
        <v>%</v>
      </c>
      <c r="Z57" s="30"/>
      <c r="AA57" s="68">
        <f t="shared" si="29"/>
        <v>56564.840000000004</v>
      </c>
      <c r="AB57" s="68">
        <f t="shared" si="29"/>
        <v>99841.91</v>
      </c>
      <c r="AC57" s="61">
        <f t="shared" si="29"/>
        <v>373608</v>
      </c>
      <c r="AD57" s="8">
        <f t="shared" si="30"/>
        <v>0.26723707736451041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9">
        <f>SUM(G56:G57)</f>
        <v>56564.840000000004</v>
      </c>
      <c r="H58" s="59">
        <f>SUM(H56-H57)</f>
        <v>-99841.91</v>
      </c>
      <c r="I58" s="59">
        <f>SUM(I56:I57)</f>
        <v>373608</v>
      </c>
      <c r="J58" s="32">
        <f>IF(I58=0,"",H58/I58)</f>
        <v>-0.26723707736451041</v>
      </c>
      <c r="K58" s="30"/>
      <c r="L58" s="31">
        <f>SUM(L56:L57)</f>
        <v>0</v>
      </c>
      <c r="M58" s="31">
        <f>SUM(M56:M57)</f>
        <v>0</v>
      </c>
      <c r="N58" s="31">
        <f>SUM(N56:N57)</f>
        <v>0</v>
      </c>
      <c r="O58" s="32" t="str">
        <f>IF(N58=0,"",M58/N58)</f>
        <v/>
      </c>
      <c r="P58" s="30"/>
      <c r="Q58" s="59">
        <f>SUM(Q56:Q57)</f>
        <v>0</v>
      </c>
      <c r="R58" s="59">
        <f>SUM(R56:R57)</f>
        <v>0</v>
      </c>
      <c r="S58" s="59">
        <f>SUM(S56:S57)</f>
        <v>0</v>
      </c>
      <c r="T58" s="32" t="str">
        <f>IF(S58=0,"",R58/S58)</f>
        <v/>
      </c>
      <c r="U58" s="30"/>
      <c r="V58" s="59">
        <f>SUM(V56:V57)</f>
        <v>0</v>
      </c>
      <c r="W58" s="59">
        <f>SUM(W56:W57)</f>
        <v>0</v>
      </c>
      <c r="X58" s="59">
        <f>SUM(X56:X57)</f>
        <v>0</v>
      </c>
      <c r="Y58" s="32" t="str">
        <f>IF(X58=0,"",W58/X58)</f>
        <v/>
      </c>
      <c r="Z58" s="30"/>
      <c r="AA58" s="59">
        <f>SUM(AA56:AA57)</f>
        <v>56564.840000000004</v>
      </c>
      <c r="AB58" s="59">
        <f>AB56-AB57</f>
        <v>-99841.91</v>
      </c>
      <c r="AC58" s="59">
        <f>SUM(AC56:AC57)</f>
        <v>373608</v>
      </c>
      <c r="AD58" s="32">
        <f>IF(AC58=0,"",AB58/AC58)</f>
        <v>-0.26723707736451041</v>
      </c>
    </row>
    <row r="59" spans="1:30" x14ac:dyDescent="0.2">
      <c r="A59" s="3"/>
      <c r="B59" s="3"/>
      <c r="C59" s="5"/>
      <c r="D59" s="5"/>
      <c r="E59" s="5"/>
      <c r="F59" s="5"/>
      <c r="G59" s="30"/>
      <c r="H59" s="30"/>
      <c r="I59" s="30"/>
      <c r="J59" s="8"/>
      <c r="K59" s="30"/>
      <c r="L59" s="30"/>
      <c r="M59" s="30"/>
      <c r="N59" s="30"/>
      <c r="O59" s="8"/>
      <c r="P59" s="30"/>
      <c r="Q59" s="30"/>
      <c r="R59" s="30"/>
      <c r="S59" s="30"/>
      <c r="T59" s="8"/>
      <c r="U59" s="30"/>
      <c r="V59" s="30"/>
      <c r="W59" s="30"/>
      <c r="X59" s="30"/>
      <c r="Y59" s="8"/>
      <c r="Z59" s="30"/>
      <c r="AA59" s="30"/>
      <c r="AB59" s="30"/>
      <c r="AC59" s="30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1"/>
      <c r="H60" s="79">
        <f>H53+H58</f>
        <v>322293.28000000003</v>
      </c>
      <c r="I60" s="61"/>
      <c r="J60" s="8" t="str">
        <f>IF(I60=0,"",H60/I60)</f>
        <v/>
      </c>
      <c r="K60" s="30"/>
      <c r="L60" s="30"/>
      <c r="M60" s="30">
        <f>M32-M52+M58</f>
        <v>0</v>
      </c>
      <c r="N60" s="30">
        <f>N32-N52+N58</f>
        <v>0</v>
      </c>
      <c r="O60" s="30"/>
      <c r="P60" s="30">
        <f>P32-P52+P58</f>
        <v>0</v>
      </c>
      <c r="Q60" s="61"/>
      <c r="R60" s="61">
        <f>R32-R52+R58</f>
        <v>-37968.71</v>
      </c>
      <c r="S60" s="61"/>
      <c r="T60" s="30"/>
      <c r="U60" s="30"/>
      <c r="V60" s="61"/>
      <c r="W60" s="61">
        <f>W32-W52+W58</f>
        <v>7994.77</v>
      </c>
      <c r="X60" s="61">
        <f>X32-X52+X58</f>
        <v>0</v>
      </c>
      <c r="Y60" s="30"/>
      <c r="Z60" s="30">
        <f>Z32-Z52+Z58</f>
        <v>0</v>
      </c>
      <c r="AA60" s="61"/>
      <c r="AB60" s="61">
        <f>AB32-AB52+AB58</f>
        <v>292319.33999999985</v>
      </c>
      <c r="AC60" s="61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1"/>
      <c r="H61" s="61">
        <v>1220203</v>
      </c>
      <c r="I61" s="61"/>
      <c r="J61" s="8" t="str">
        <f>IF(I61=0,"",H61/I61)</f>
        <v/>
      </c>
      <c r="K61" s="30"/>
      <c r="L61" s="30"/>
      <c r="M61" s="30">
        <v>1988031</v>
      </c>
      <c r="N61" s="30"/>
      <c r="O61" s="8" t="str">
        <f>IF(N61=0,"",M61/N61)</f>
        <v/>
      </c>
      <c r="P61" s="30"/>
      <c r="Q61" s="61"/>
      <c r="R61" s="61"/>
      <c r="S61" s="61"/>
      <c r="T61" s="8" t="str">
        <f>IF(S61=0,"",R61/S61)</f>
        <v/>
      </c>
      <c r="U61" s="30"/>
      <c r="V61" s="61"/>
      <c r="W61" s="61">
        <v>104302.5</v>
      </c>
      <c r="X61" s="61"/>
      <c r="Y61" s="8" t="str">
        <f>IF(X61=0,"",W61/X61)</f>
        <v/>
      </c>
      <c r="Z61" s="30"/>
      <c r="AA61" s="61"/>
      <c r="AB61" s="61">
        <f>H61+W61</f>
        <v>1324505.5</v>
      </c>
      <c r="AC61" s="61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1"/>
      <c r="H62" s="61"/>
      <c r="I62" s="61"/>
      <c r="J62" s="8" t="str">
        <f>IF(I62=0,"",H62/I62)</f>
        <v/>
      </c>
      <c r="K62" s="30"/>
      <c r="L62" s="30"/>
      <c r="M62" s="30"/>
      <c r="N62" s="30"/>
      <c r="O62" s="8" t="str">
        <f>IF(N62=0,"",M62/N62)</f>
        <v/>
      </c>
      <c r="P62" s="30"/>
      <c r="Q62" s="61"/>
      <c r="R62" s="61"/>
      <c r="S62" s="61"/>
      <c r="T62" s="8" t="str">
        <f>IF(S62=0,"",R62/S62)</f>
        <v/>
      </c>
      <c r="U62" s="30"/>
      <c r="V62" s="61"/>
      <c r="W62" s="61"/>
      <c r="X62" s="61"/>
      <c r="Y62" s="8" t="str">
        <f>IF(X62=0,"",W62/X62)</f>
        <v/>
      </c>
      <c r="Z62" s="30"/>
      <c r="AA62" s="61"/>
      <c r="AB62" s="61"/>
      <c r="AC62" s="61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9">
        <f>SUM(G61:G62)</f>
        <v>0</v>
      </c>
      <c r="H63" s="59">
        <f>SUM(H61:H62)</f>
        <v>1220203</v>
      </c>
      <c r="I63" s="59">
        <f>SUM(I61:I62)</f>
        <v>0</v>
      </c>
      <c r="J63" s="32" t="str">
        <f>IF(I63=0,"",H63/I63)</f>
        <v/>
      </c>
      <c r="K63" s="30"/>
      <c r="L63" s="31">
        <f>SUM(L61:L62)</f>
        <v>0</v>
      </c>
      <c r="M63" s="31">
        <f>SUM(M61:M62)</f>
        <v>1988031</v>
      </c>
      <c r="N63" s="31">
        <f>SUM(N61:N62)</f>
        <v>0</v>
      </c>
      <c r="O63" s="32" t="str">
        <f>IF(N63=0,"",M63/N63)</f>
        <v/>
      </c>
      <c r="P63" s="30"/>
      <c r="Q63" s="59">
        <f>SUM(Q61:Q62)</f>
        <v>0</v>
      </c>
      <c r="R63" s="59">
        <f>SUM(R61:R62)</f>
        <v>0</v>
      </c>
      <c r="S63" s="59">
        <f>SUM(S61:S62)</f>
        <v>0</v>
      </c>
      <c r="T63" s="32" t="str">
        <f>IF(S63=0,"",R63/S63)</f>
        <v/>
      </c>
      <c r="U63" s="30"/>
      <c r="V63" s="59">
        <f>SUM(V61:V62)</f>
        <v>0</v>
      </c>
      <c r="W63" s="59">
        <f>SUM(W61:W62)</f>
        <v>104302.5</v>
      </c>
      <c r="X63" s="59">
        <f>SUM(X61:X62)</f>
        <v>0</v>
      </c>
      <c r="Y63" s="32" t="str">
        <f>IF(X63=0,"",W63/X63)</f>
        <v/>
      </c>
      <c r="Z63" s="30"/>
      <c r="AA63" s="59">
        <f>SUM(AA61:AA62)</f>
        <v>0</v>
      </c>
      <c r="AB63" s="59">
        <f>SUM(AB61:AB62)</f>
        <v>1324505.5</v>
      </c>
      <c r="AC63" s="59">
        <f>SUM(AC61:AC62)</f>
        <v>0</v>
      </c>
      <c r="AD63" s="32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30"/>
      <c r="H64" s="30"/>
      <c r="I64" s="30"/>
      <c r="J64" s="8"/>
      <c r="K64" s="30"/>
      <c r="L64" s="30"/>
      <c r="M64" s="30"/>
      <c r="N64" s="30"/>
      <c r="O64" s="8"/>
      <c r="P64" s="30"/>
      <c r="Q64" s="30"/>
      <c r="R64" s="30"/>
      <c r="S64" s="30"/>
      <c r="T64" s="8"/>
      <c r="U64" s="30"/>
      <c r="V64" s="30"/>
      <c r="W64" s="30"/>
      <c r="X64" s="30"/>
      <c r="Y64" s="8"/>
      <c r="Z64" s="30"/>
      <c r="AA64" s="30"/>
      <c r="AB64" s="30"/>
      <c r="AC64" s="30"/>
      <c r="AD64" s="8"/>
    </row>
    <row r="65" spans="1:30" ht="28.5" customHeight="1" thickBot="1" x14ac:dyDescent="0.3">
      <c r="A65" s="3"/>
      <c r="B65" s="3"/>
      <c r="C65" s="56" t="s">
        <v>49</v>
      </c>
      <c r="D65" s="38"/>
      <c r="E65" s="38"/>
      <c r="F65" s="38"/>
      <c r="G65" s="67">
        <f>G63+G60</f>
        <v>0</v>
      </c>
      <c r="H65" s="67">
        <f>H63+H60</f>
        <v>1542496.28</v>
      </c>
      <c r="I65" s="67">
        <f>I63+I60</f>
        <v>0</v>
      </c>
      <c r="J65" s="40" t="str">
        <f>IF(I65=0,"%",H65/I65)</f>
        <v>%</v>
      </c>
      <c r="K65" s="41"/>
      <c r="L65" s="39">
        <f>L63+L60</f>
        <v>0</v>
      </c>
      <c r="M65" s="39">
        <f>M63+M60</f>
        <v>1988031</v>
      </c>
      <c r="N65" s="39">
        <f>N63+N60</f>
        <v>0</v>
      </c>
      <c r="O65" s="40" t="str">
        <f>IF(N65=0,"%",M65/N65)</f>
        <v>%</v>
      </c>
      <c r="P65" s="41"/>
      <c r="Q65" s="67">
        <f>Q63+Q60</f>
        <v>0</v>
      </c>
      <c r="R65" s="67">
        <f>R63+R60</f>
        <v>-37968.71</v>
      </c>
      <c r="S65" s="67">
        <f>S63+S60</f>
        <v>0</v>
      </c>
      <c r="T65" s="40" t="str">
        <f>IF(S65=0,"%",R65/S65)</f>
        <v>%</v>
      </c>
      <c r="U65" s="41"/>
      <c r="V65" s="67">
        <f>V63+V60</f>
        <v>0</v>
      </c>
      <c r="W65" s="67">
        <f>W63+W60</f>
        <v>112297.27</v>
      </c>
      <c r="X65" s="67">
        <f>X63+X60</f>
        <v>0</v>
      </c>
      <c r="Y65" s="40" t="str">
        <f>IF(X65=0,"%",W65/X65)</f>
        <v>%</v>
      </c>
      <c r="Z65" s="41"/>
      <c r="AA65" s="67">
        <f>AA63+AA60</f>
        <v>0</v>
      </c>
      <c r="AB65" s="67">
        <f>AB63+AB60</f>
        <v>1616824.8399999999</v>
      </c>
      <c r="AC65" s="67">
        <f>AC63+AC60</f>
        <v>0</v>
      </c>
      <c r="AD65" s="40" t="str">
        <f>IF(AC65=0,"%",AB65/AC65)</f>
        <v>%</v>
      </c>
    </row>
    <row r="67" spans="1:30" x14ac:dyDescent="0.2">
      <c r="H67" s="42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E32-0EAD-4898-88C8-D28342AF2730}">
  <sheetPr>
    <pageSetUpPr fitToPage="1"/>
  </sheetPr>
  <dimension ref="A1:AJ67"/>
  <sheetViews>
    <sheetView topLeftCell="H22" zoomScale="80" zoomScaleNormal="80" zoomScaleSheetLayoutView="50" zoomScalePageLayoutView="40" workbookViewId="0">
      <selection activeCell="AB51" sqref="AB51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7" style="4" bestFit="1" customWidth="1"/>
    <col min="29" max="29" width="16.140625" style="4" bestFit="1" customWidth="1"/>
    <col min="30" max="30" width="13.42578125" style="4" customWidth="1"/>
    <col min="31" max="31" width="2.42578125" style="4" customWidth="1"/>
    <col min="32" max="32" width="16.7109375" style="4" customWidth="1"/>
    <col min="33" max="33" width="18.28515625" style="4" bestFit="1" customWidth="1"/>
    <col min="34" max="34" width="17.7109375" style="4" bestFit="1" customWidth="1"/>
    <col min="35" max="35" width="13.42578125" style="4" customWidth="1"/>
    <col min="36" max="36" width="9.85546875" style="5" customWidth="1"/>
    <col min="37" max="263" width="9.140625" style="4"/>
    <col min="264" max="264" width="3.7109375" style="4" customWidth="1"/>
    <col min="265" max="265" width="69.7109375" style="4" customWidth="1"/>
    <col min="266" max="266" width="11.85546875" style="4" customWidth="1"/>
    <col min="267" max="267" width="2.140625" style="4" customWidth="1"/>
    <col min="268" max="271" width="16.7109375" style="4" customWidth="1"/>
    <col min="272" max="272" width="2.140625" style="4" customWidth="1"/>
    <col min="273" max="276" width="16.7109375" style="4" customWidth="1"/>
    <col min="277" max="277" width="4.85546875" style="4" customWidth="1"/>
    <col min="278" max="281" width="16.7109375" style="4" customWidth="1"/>
    <col min="282" max="282" width="2.42578125" style="4" customWidth="1"/>
    <col min="283" max="286" width="16.7109375" style="4" customWidth="1"/>
    <col min="287" max="287" width="3.28515625" style="4" customWidth="1"/>
    <col min="288" max="291" width="16.7109375" style="4" customWidth="1"/>
    <col min="292" max="292" width="9.85546875" style="4" customWidth="1"/>
    <col min="293" max="519" width="9.140625" style="4"/>
    <col min="520" max="520" width="3.7109375" style="4" customWidth="1"/>
    <col min="521" max="521" width="69.7109375" style="4" customWidth="1"/>
    <col min="522" max="522" width="11.85546875" style="4" customWidth="1"/>
    <col min="523" max="523" width="2.140625" style="4" customWidth="1"/>
    <col min="524" max="527" width="16.7109375" style="4" customWidth="1"/>
    <col min="528" max="528" width="2.140625" style="4" customWidth="1"/>
    <col min="529" max="532" width="16.7109375" style="4" customWidth="1"/>
    <col min="533" max="533" width="4.85546875" style="4" customWidth="1"/>
    <col min="534" max="537" width="16.7109375" style="4" customWidth="1"/>
    <col min="538" max="538" width="2.42578125" style="4" customWidth="1"/>
    <col min="539" max="542" width="16.7109375" style="4" customWidth="1"/>
    <col min="543" max="543" width="3.28515625" style="4" customWidth="1"/>
    <col min="544" max="547" width="16.7109375" style="4" customWidth="1"/>
    <col min="548" max="548" width="9.85546875" style="4" customWidth="1"/>
    <col min="549" max="775" width="9.140625" style="4"/>
    <col min="776" max="776" width="3.7109375" style="4" customWidth="1"/>
    <col min="777" max="777" width="69.7109375" style="4" customWidth="1"/>
    <col min="778" max="778" width="11.85546875" style="4" customWidth="1"/>
    <col min="779" max="779" width="2.140625" style="4" customWidth="1"/>
    <col min="780" max="783" width="16.7109375" style="4" customWidth="1"/>
    <col min="784" max="784" width="2.140625" style="4" customWidth="1"/>
    <col min="785" max="788" width="16.7109375" style="4" customWidth="1"/>
    <col min="789" max="789" width="4.85546875" style="4" customWidth="1"/>
    <col min="790" max="793" width="16.7109375" style="4" customWidth="1"/>
    <col min="794" max="794" width="2.42578125" style="4" customWidth="1"/>
    <col min="795" max="798" width="16.7109375" style="4" customWidth="1"/>
    <col min="799" max="799" width="3.28515625" style="4" customWidth="1"/>
    <col min="800" max="803" width="16.7109375" style="4" customWidth="1"/>
    <col min="804" max="804" width="9.85546875" style="4" customWidth="1"/>
    <col min="805" max="1031" width="9.140625" style="4"/>
    <col min="1032" max="1032" width="3.7109375" style="4" customWidth="1"/>
    <col min="1033" max="1033" width="69.7109375" style="4" customWidth="1"/>
    <col min="1034" max="1034" width="11.85546875" style="4" customWidth="1"/>
    <col min="1035" max="1035" width="2.140625" style="4" customWidth="1"/>
    <col min="1036" max="1039" width="16.7109375" style="4" customWidth="1"/>
    <col min="1040" max="1040" width="2.140625" style="4" customWidth="1"/>
    <col min="1041" max="1044" width="16.7109375" style="4" customWidth="1"/>
    <col min="1045" max="1045" width="4.85546875" style="4" customWidth="1"/>
    <col min="1046" max="1049" width="16.7109375" style="4" customWidth="1"/>
    <col min="1050" max="1050" width="2.42578125" style="4" customWidth="1"/>
    <col min="1051" max="1054" width="16.7109375" style="4" customWidth="1"/>
    <col min="1055" max="1055" width="3.28515625" style="4" customWidth="1"/>
    <col min="1056" max="1059" width="16.7109375" style="4" customWidth="1"/>
    <col min="1060" max="1060" width="9.85546875" style="4" customWidth="1"/>
    <col min="1061" max="1287" width="9.140625" style="4"/>
    <col min="1288" max="1288" width="3.7109375" style="4" customWidth="1"/>
    <col min="1289" max="1289" width="69.7109375" style="4" customWidth="1"/>
    <col min="1290" max="1290" width="11.85546875" style="4" customWidth="1"/>
    <col min="1291" max="1291" width="2.140625" style="4" customWidth="1"/>
    <col min="1292" max="1295" width="16.7109375" style="4" customWidth="1"/>
    <col min="1296" max="1296" width="2.140625" style="4" customWidth="1"/>
    <col min="1297" max="1300" width="16.7109375" style="4" customWidth="1"/>
    <col min="1301" max="1301" width="4.85546875" style="4" customWidth="1"/>
    <col min="1302" max="1305" width="16.7109375" style="4" customWidth="1"/>
    <col min="1306" max="1306" width="2.42578125" style="4" customWidth="1"/>
    <col min="1307" max="1310" width="16.7109375" style="4" customWidth="1"/>
    <col min="1311" max="1311" width="3.28515625" style="4" customWidth="1"/>
    <col min="1312" max="1315" width="16.7109375" style="4" customWidth="1"/>
    <col min="1316" max="1316" width="9.85546875" style="4" customWidth="1"/>
    <col min="1317" max="1543" width="9.140625" style="4"/>
    <col min="1544" max="1544" width="3.7109375" style="4" customWidth="1"/>
    <col min="1545" max="1545" width="69.7109375" style="4" customWidth="1"/>
    <col min="1546" max="1546" width="11.85546875" style="4" customWidth="1"/>
    <col min="1547" max="1547" width="2.140625" style="4" customWidth="1"/>
    <col min="1548" max="1551" width="16.7109375" style="4" customWidth="1"/>
    <col min="1552" max="1552" width="2.140625" style="4" customWidth="1"/>
    <col min="1553" max="1556" width="16.7109375" style="4" customWidth="1"/>
    <col min="1557" max="1557" width="4.85546875" style="4" customWidth="1"/>
    <col min="1558" max="1561" width="16.7109375" style="4" customWidth="1"/>
    <col min="1562" max="1562" width="2.42578125" style="4" customWidth="1"/>
    <col min="1563" max="1566" width="16.7109375" style="4" customWidth="1"/>
    <col min="1567" max="1567" width="3.28515625" style="4" customWidth="1"/>
    <col min="1568" max="1571" width="16.7109375" style="4" customWidth="1"/>
    <col min="1572" max="1572" width="9.85546875" style="4" customWidth="1"/>
    <col min="1573" max="1799" width="9.140625" style="4"/>
    <col min="1800" max="1800" width="3.7109375" style="4" customWidth="1"/>
    <col min="1801" max="1801" width="69.7109375" style="4" customWidth="1"/>
    <col min="1802" max="1802" width="11.85546875" style="4" customWidth="1"/>
    <col min="1803" max="1803" width="2.140625" style="4" customWidth="1"/>
    <col min="1804" max="1807" width="16.7109375" style="4" customWidth="1"/>
    <col min="1808" max="1808" width="2.140625" style="4" customWidth="1"/>
    <col min="1809" max="1812" width="16.7109375" style="4" customWidth="1"/>
    <col min="1813" max="1813" width="4.85546875" style="4" customWidth="1"/>
    <col min="1814" max="1817" width="16.7109375" style="4" customWidth="1"/>
    <col min="1818" max="1818" width="2.42578125" style="4" customWidth="1"/>
    <col min="1819" max="1822" width="16.7109375" style="4" customWidth="1"/>
    <col min="1823" max="1823" width="3.28515625" style="4" customWidth="1"/>
    <col min="1824" max="1827" width="16.7109375" style="4" customWidth="1"/>
    <col min="1828" max="1828" width="9.85546875" style="4" customWidth="1"/>
    <col min="1829" max="2055" width="9.140625" style="4"/>
    <col min="2056" max="2056" width="3.7109375" style="4" customWidth="1"/>
    <col min="2057" max="2057" width="69.7109375" style="4" customWidth="1"/>
    <col min="2058" max="2058" width="11.85546875" style="4" customWidth="1"/>
    <col min="2059" max="2059" width="2.140625" style="4" customWidth="1"/>
    <col min="2060" max="2063" width="16.7109375" style="4" customWidth="1"/>
    <col min="2064" max="2064" width="2.140625" style="4" customWidth="1"/>
    <col min="2065" max="2068" width="16.7109375" style="4" customWidth="1"/>
    <col min="2069" max="2069" width="4.85546875" style="4" customWidth="1"/>
    <col min="2070" max="2073" width="16.7109375" style="4" customWidth="1"/>
    <col min="2074" max="2074" width="2.42578125" style="4" customWidth="1"/>
    <col min="2075" max="2078" width="16.7109375" style="4" customWidth="1"/>
    <col min="2079" max="2079" width="3.28515625" style="4" customWidth="1"/>
    <col min="2080" max="2083" width="16.7109375" style="4" customWidth="1"/>
    <col min="2084" max="2084" width="9.85546875" style="4" customWidth="1"/>
    <col min="2085" max="2311" width="9.140625" style="4"/>
    <col min="2312" max="2312" width="3.7109375" style="4" customWidth="1"/>
    <col min="2313" max="2313" width="69.7109375" style="4" customWidth="1"/>
    <col min="2314" max="2314" width="11.85546875" style="4" customWidth="1"/>
    <col min="2315" max="2315" width="2.140625" style="4" customWidth="1"/>
    <col min="2316" max="2319" width="16.7109375" style="4" customWidth="1"/>
    <col min="2320" max="2320" width="2.140625" style="4" customWidth="1"/>
    <col min="2321" max="2324" width="16.7109375" style="4" customWidth="1"/>
    <col min="2325" max="2325" width="4.85546875" style="4" customWidth="1"/>
    <col min="2326" max="2329" width="16.7109375" style="4" customWidth="1"/>
    <col min="2330" max="2330" width="2.42578125" style="4" customWidth="1"/>
    <col min="2331" max="2334" width="16.7109375" style="4" customWidth="1"/>
    <col min="2335" max="2335" width="3.28515625" style="4" customWidth="1"/>
    <col min="2336" max="2339" width="16.7109375" style="4" customWidth="1"/>
    <col min="2340" max="2340" width="9.85546875" style="4" customWidth="1"/>
    <col min="2341" max="2567" width="9.140625" style="4"/>
    <col min="2568" max="2568" width="3.7109375" style="4" customWidth="1"/>
    <col min="2569" max="2569" width="69.7109375" style="4" customWidth="1"/>
    <col min="2570" max="2570" width="11.85546875" style="4" customWidth="1"/>
    <col min="2571" max="2571" width="2.140625" style="4" customWidth="1"/>
    <col min="2572" max="2575" width="16.7109375" style="4" customWidth="1"/>
    <col min="2576" max="2576" width="2.140625" style="4" customWidth="1"/>
    <col min="2577" max="2580" width="16.7109375" style="4" customWidth="1"/>
    <col min="2581" max="2581" width="4.85546875" style="4" customWidth="1"/>
    <col min="2582" max="2585" width="16.7109375" style="4" customWidth="1"/>
    <col min="2586" max="2586" width="2.42578125" style="4" customWidth="1"/>
    <col min="2587" max="2590" width="16.7109375" style="4" customWidth="1"/>
    <col min="2591" max="2591" width="3.28515625" style="4" customWidth="1"/>
    <col min="2592" max="2595" width="16.7109375" style="4" customWidth="1"/>
    <col min="2596" max="2596" width="9.85546875" style="4" customWidth="1"/>
    <col min="2597" max="2823" width="9.140625" style="4"/>
    <col min="2824" max="2824" width="3.7109375" style="4" customWidth="1"/>
    <col min="2825" max="2825" width="69.7109375" style="4" customWidth="1"/>
    <col min="2826" max="2826" width="11.85546875" style="4" customWidth="1"/>
    <col min="2827" max="2827" width="2.140625" style="4" customWidth="1"/>
    <col min="2828" max="2831" width="16.7109375" style="4" customWidth="1"/>
    <col min="2832" max="2832" width="2.140625" style="4" customWidth="1"/>
    <col min="2833" max="2836" width="16.7109375" style="4" customWidth="1"/>
    <col min="2837" max="2837" width="4.85546875" style="4" customWidth="1"/>
    <col min="2838" max="2841" width="16.7109375" style="4" customWidth="1"/>
    <col min="2842" max="2842" width="2.42578125" style="4" customWidth="1"/>
    <col min="2843" max="2846" width="16.7109375" style="4" customWidth="1"/>
    <col min="2847" max="2847" width="3.28515625" style="4" customWidth="1"/>
    <col min="2848" max="2851" width="16.7109375" style="4" customWidth="1"/>
    <col min="2852" max="2852" width="9.85546875" style="4" customWidth="1"/>
    <col min="2853" max="3079" width="9.140625" style="4"/>
    <col min="3080" max="3080" width="3.7109375" style="4" customWidth="1"/>
    <col min="3081" max="3081" width="69.7109375" style="4" customWidth="1"/>
    <col min="3082" max="3082" width="11.85546875" style="4" customWidth="1"/>
    <col min="3083" max="3083" width="2.140625" style="4" customWidth="1"/>
    <col min="3084" max="3087" width="16.7109375" style="4" customWidth="1"/>
    <col min="3088" max="3088" width="2.140625" style="4" customWidth="1"/>
    <col min="3089" max="3092" width="16.7109375" style="4" customWidth="1"/>
    <col min="3093" max="3093" width="4.85546875" style="4" customWidth="1"/>
    <col min="3094" max="3097" width="16.7109375" style="4" customWidth="1"/>
    <col min="3098" max="3098" width="2.42578125" style="4" customWidth="1"/>
    <col min="3099" max="3102" width="16.7109375" style="4" customWidth="1"/>
    <col min="3103" max="3103" width="3.28515625" style="4" customWidth="1"/>
    <col min="3104" max="3107" width="16.7109375" style="4" customWidth="1"/>
    <col min="3108" max="3108" width="9.85546875" style="4" customWidth="1"/>
    <col min="3109" max="3335" width="9.140625" style="4"/>
    <col min="3336" max="3336" width="3.7109375" style="4" customWidth="1"/>
    <col min="3337" max="3337" width="69.7109375" style="4" customWidth="1"/>
    <col min="3338" max="3338" width="11.85546875" style="4" customWidth="1"/>
    <col min="3339" max="3339" width="2.140625" style="4" customWidth="1"/>
    <col min="3340" max="3343" width="16.7109375" style="4" customWidth="1"/>
    <col min="3344" max="3344" width="2.140625" style="4" customWidth="1"/>
    <col min="3345" max="3348" width="16.7109375" style="4" customWidth="1"/>
    <col min="3349" max="3349" width="4.85546875" style="4" customWidth="1"/>
    <col min="3350" max="3353" width="16.7109375" style="4" customWidth="1"/>
    <col min="3354" max="3354" width="2.42578125" style="4" customWidth="1"/>
    <col min="3355" max="3358" width="16.7109375" style="4" customWidth="1"/>
    <col min="3359" max="3359" width="3.28515625" style="4" customWidth="1"/>
    <col min="3360" max="3363" width="16.7109375" style="4" customWidth="1"/>
    <col min="3364" max="3364" width="9.85546875" style="4" customWidth="1"/>
    <col min="3365" max="3591" width="9.140625" style="4"/>
    <col min="3592" max="3592" width="3.7109375" style="4" customWidth="1"/>
    <col min="3593" max="3593" width="69.7109375" style="4" customWidth="1"/>
    <col min="3594" max="3594" width="11.85546875" style="4" customWidth="1"/>
    <col min="3595" max="3595" width="2.140625" style="4" customWidth="1"/>
    <col min="3596" max="3599" width="16.7109375" style="4" customWidth="1"/>
    <col min="3600" max="3600" width="2.140625" style="4" customWidth="1"/>
    <col min="3601" max="3604" width="16.7109375" style="4" customWidth="1"/>
    <col min="3605" max="3605" width="4.85546875" style="4" customWidth="1"/>
    <col min="3606" max="3609" width="16.7109375" style="4" customWidth="1"/>
    <col min="3610" max="3610" width="2.42578125" style="4" customWidth="1"/>
    <col min="3611" max="3614" width="16.7109375" style="4" customWidth="1"/>
    <col min="3615" max="3615" width="3.28515625" style="4" customWidth="1"/>
    <col min="3616" max="3619" width="16.7109375" style="4" customWidth="1"/>
    <col min="3620" max="3620" width="9.85546875" style="4" customWidth="1"/>
    <col min="3621" max="3847" width="9.140625" style="4"/>
    <col min="3848" max="3848" width="3.7109375" style="4" customWidth="1"/>
    <col min="3849" max="3849" width="69.7109375" style="4" customWidth="1"/>
    <col min="3850" max="3850" width="11.85546875" style="4" customWidth="1"/>
    <col min="3851" max="3851" width="2.140625" style="4" customWidth="1"/>
    <col min="3852" max="3855" width="16.7109375" style="4" customWidth="1"/>
    <col min="3856" max="3856" width="2.140625" style="4" customWidth="1"/>
    <col min="3857" max="3860" width="16.7109375" style="4" customWidth="1"/>
    <col min="3861" max="3861" width="4.85546875" style="4" customWidth="1"/>
    <col min="3862" max="3865" width="16.7109375" style="4" customWidth="1"/>
    <col min="3866" max="3866" width="2.42578125" style="4" customWidth="1"/>
    <col min="3867" max="3870" width="16.7109375" style="4" customWidth="1"/>
    <col min="3871" max="3871" width="3.28515625" style="4" customWidth="1"/>
    <col min="3872" max="3875" width="16.7109375" style="4" customWidth="1"/>
    <col min="3876" max="3876" width="9.85546875" style="4" customWidth="1"/>
    <col min="3877" max="4103" width="9.140625" style="4"/>
    <col min="4104" max="4104" width="3.7109375" style="4" customWidth="1"/>
    <col min="4105" max="4105" width="69.7109375" style="4" customWidth="1"/>
    <col min="4106" max="4106" width="11.85546875" style="4" customWidth="1"/>
    <col min="4107" max="4107" width="2.140625" style="4" customWidth="1"/>
    <col min="4108" max="4111" width="16.7109375" style="4" customWidth="1"/>
    <col min="4112" max="4112" width="2.140625" style="4" customWidth="1"/>
    <col min="4113" max="4116" width="16.7109375" style="4" customWidth="1"/>
    <col min="4117" max="4117" width="4.85546875" style="4" customWidth="1"/>
    <col min="4118" max="4121" width="16.7109375" style="4" customWidth="1"/>
    <col min="4122" max="4122" width="2.42578125" style="4" customWidth="1"/>
    <col min="4123" max="4126" width="16.7109375" style="4" customWidth="1"/>
    <col min="4127" max="4127" width="3.28515625" style="4" customWidth="1"/>
    <col min="4128" max="4131" width="16.7109375" style="4" customWidth="1"/>
    <col min="4132" max="4132" width="9.85546875" style="4" customWidth="1"/>
    <col min="4133" max="4359" width="9.140625" style="4"/>
    <col min="4360" max="4360" width="3.7109375" style="4" customWidth="1"/>
    <col min="4361" max="4361" width="69.7109375" style="4" customWidth="1"/>
    <col min="4362" max="4362" width="11.85546875" style="4" customWidth="1"/>
    <col min="4363" max="4363" width="2.140625" style="4" customWidth="1"/>
    <col min="4364" max="4367" width="16.7109375" style="4" customWidth="1"/>
    <col min="4368" max="4368" width="2.140625" style="4" customWidth="1"/>
    <col min="4369" max="4372" width="16.7109375" style="4" customWidth="1"/>
    <col min="4373" max="4373" width="4.85546875" style="4" customWidth="1"/>
    <col min="4374" max="4377" width="16.7109375" style="4" customWidth="1"/>
    <col min="4378" max="4378" width="2.42578125" style="4" customWidth="1"/>
    <col min="4379" max="4382" width="16.7109375" style="4" customWidth="1"/>
    <col min="4383" max="4383" width="3.28515625" style="4" customWidth="1"/>
    <col min="4384" max="4387" width="16.7109375" style="4" customWidth="1"/>
    <col min="4388" max="4388" width="9.85546875" style="4" customWidth="1"/>
    <col min="4389" max="4615" width="9.140625" style="4"/>
    <col min="4616" max="4616" width="3.7109375" style="4" customWidth="1"/>
    <col min="4617" max="4617" width="69.7109375" style="4" customWidth="1"/>
    <col min="4618" max="4618" width="11.85546875" style="4" customWidth="1"/>
    <col min="4619" max="4619" width="2.140625" style="4" customWidth="1"/>
    <col min="4620" max="4623" width="16.7109375" style="4" customWidth="1"/>
    <col min="4624" max="4624" width="2.140625" style="4" customWidth="1"/>
    <col min="4625" max="4628" width="16.7109375" style="4" customWidth="1"/>
    <col min="4629" max="4629" width="4.85546875" style="4" customWidth="1"/>
    <col min="4630" max="4633" width="16.7109375" style="4" customWidth="1"/>
    <col min="4634" max="4634" width="2.42578125" style="4" customWidth="1"/>
    <col min="4635" max="4638" width="16.7109375" style="4" customWidth="1"/>
    <col min="4639" max="4639" width="3.28515625" style="4" customWidth="1"/>
    <col min="4640" max="4643" width="16.7109375" style="4" customWidth="1"/>
    <col min="4644" max="4644" width="9.85546875" style="4" customWidth="1"/>
    <col min="4645" max="4871" width="9.140625" style="4"/>
    <col min="4872" max="4872" width="3.7109375" style="4" customWidth="1"/>
    <col min="4873" max="4873" width="69.7109375" style="4" customWidth="1"/>
    <col min="4874" max="4874" width="11.85546875" style="4" customWidth="1"/>
    <col min="4875" max="4875" width="2.140625" style="4" customWidth="1"/>
    <col min="4876" max="4879" width="16.7109375" style="4" customWidth="1"/>
    <col min="4880" max="4880" width="2.140625" style="4" customWidth="1"/>
    <col min="4881" max="4884" width="16.7109375" style="4" customWidth="1"/>
    <col min="4885" max="4885" width="4.85546875" style="4" customWidth="1"/>
    <col min="4886" max="4889" width="16.7109375" style="4" customWidth="1"/>
    <col min="4890" max="4890" width="2.42578125" style="4" customWidth="1"/>
    <col min="4891" max="4894" width="16.7109375" style="4" customWidth="1"/>
    <col min="4895" max="4895" width="3.28515625" style="4" customWidth="1"/>
    <col min="4896" max="4899" width="16.7109375" style="4" customWidth="1"/>
    <col min="4900" max="4900" width="9.85546875" style="4" customWidth="1"/>
    <col min="4901" max="5127" width="9.140625" style="4"/>
    <col min="5128" max="5128" width="3.7109375" style="4" customWidth="1"/>
    <col min="5129" max="5129" width="69.7109375" style="4" customWidth="1"/>
    <col min="5130" max="5130" width="11.85546875" style="4" customWidth="1"/>
    <col min="5131" max="5131" width="2.140625" style="4" customWidth="1"/>
    <col min="5132" max="5135" width="16.7109375" style="4" customWidth="1"/>
    <col min="5136" max="5136" width="2.140625" style="4" customWidth="1"/>
    <col min="5137" max="5140" width="16.7109375" style="4" customWidth="1"/>
    <col min="5141" max="5141" width="4.85546875" style="4" customWidth="1"/>
    <col min="5142" max="5145" width="16.7109375" style="4" customWidth="1"/>
    <col min="5146" max="5146" width="2.42578125" style="4" customWidth="1"/>
    <col min="5147" max="5150" width="16.7109375" style="4" customWidth="1"/>
    <col min="5151" max="5151" width="3.28515625" style="4" customWidth="1"/>
    <col min="5152" max="5155" width="16.7109375" style="4" customWidth="1"/>
    <col min="5156" max="5156" width="9.85546875" style="4" customWidth="1"/>
    <col min="5157" max="5383" width="9.140625" style="4"/>
    <col min="5384" max="5384" width="3.7109375" style="4" customWidth="1"/>
    <col min="5385" max="5385" width="69.7109375" style="4" customWidth="1"/>
    <col min="5386" max="5386" width="11.85546875" style="4" customWidth="1"/>
    <col min="5387" max="5387" width="2.140625" style="4" customWidth="1"/>
    <col min="5388" max="5391" width="16.7109375" style="4" customWidth="1"/>
    <col min="5392" max="5392" width="2.140625" style="4" customWidth="1"/>
    <col min="5393" max="5396" width="16.7109375" style="4" customWidth="1"/>
    <col min="5397" max="5397" width="4.85546875" style="4" customWidth="1"/>
    <col min="5398" max="5401" width="16.7109375" style="4" customWidth="1"/>
    <col min="5402" max="5402" width="2.42578125" style="4" customWidth="1"/>
    <col min="5403" max="5406" width="16.7109375" style="4" customWidth="1"/>
    <col min="5407" max="5407" width="3.28515625" style="4" customWidth="1"/>
    <col min="5408" max="5411" width="16.7109375" style="4" customWidth="1"/>
    <col min="5412" max="5412" width="9.85546875" style="4" customWidth="1"/>
    <col min="5413" max="5639" width="9.140625" style="4"/>
    <col min="5640" max="5640" width="3.7109375" style="4" customWidth="1"/>
    <col min="5641" max="5641" width="69.7109375" style="4" customWidth="1"/>
    <col min="5642" max="5642" width="11.85546875" style="4" customWidth="1"/>
    <col min="5643" max="5643" width="2.140625" style="4" customWidth="1"/>
    <col min="5644" max="5647" width="16.7109375" style="4" customWidth="1"/>
    <col min="5648" max="5648" width="2.140625" style="4" customWidth="1"/>
    <col min="5649" max="5652" width="16.7109375" style="4" customWidth="1"/>
    <col min="5653" max="5653" width="4.85546875" style="4" customWidth="1"/>
    <col min="5654" max="5657" width="16.7109375" style="4" customWidth="1"/>
    <col min="5658" max="5658" width="2.42578125" style="4" customWidth="1"/>
    <col min="5659" max="5662" width="16.7109375" style="4" customWidth="1"/>
    <col min="5663" max="5663" width="3.28515625" style="4" customWidth="1"/>
    <col min="5664" max="5667" width="16.7109375" style="4" customWidth="1"/>
    <col min="5668" max="5668" width="9.85546875" style="4" customWidth="1"/>
    <col min="5669" max="5895" width="9.140625" style="4"/>
    <col min="5896" max="5896" width="3.7109375" style="4" customWidth="1"/>
    <col min="5897" max="5897" width="69.7109375" style="4" customWidth="1"/>
    <col min="5898" max="5898" width="11.85546875" style="4" customWidth="1"/>
    <col min="5899" max="5899" width="2.140625" style="4" customWidth="1"/>
    <col min="5900" max="5903" width="16.7109375" style="4" customWidth="1"/>
    <col min="5904" max="5904" width="2.140625" style="4" customWidth="1"/>
    <col min="5905" max="5908" width="16.7109375" style="4" customWidth="1"/>
    <col min="5909" max="5909" width="4.85546875" style="4" customWidth="1"/>
    <col min="5910" max="5913" width="16.7109375" style="4" customWidth="1"/>
    <col min="5914" max="5914" width="2.42578125" style="4" customWidth="1"/>
    <col min="5915" max="5918" width="16.7109375" style="4" customWidth="1"/>
    <col min="5919" max="5919" width="3.28515625" style="4" customWidth="1"/>
    <col min="5920" max="5923" width="16.7109375" style="4" customWidth="1"/>
    <col min="5924" max="5924" width="9.85546875" style="4" customWidth="1"/>
    <col min="5925" max="6151" width="9.140625" style="4"/>
    <col min="6152" max="6152" width="3.7109375" style="4" customWidth="1"/>
    <col min="6153" max="6153" width="69.7109375" style="4" customWidth="1"/>
    <col min="6154" max="6154" width="11.85546875" style="4" customWidth="1"/>
    <col min="6155" max="6155" width="2.140625" style="4" customWidth="1"/>
    <col min="6156" max="6159" width="16.7109375" style="4" customWidth="1"/>
    <col min="6160" max="6160" width="2.140625" style="4" customWidth="1"/>
    <col min="6161" max="6164" width="16.7109375" style="4" customWidth="1"/>
    <col min="6165" max="6165" width="4.85546875" style="4" customWidth="1"/>
    <col min="6166" max="6169" width="16.7109375" style="4" customWidth="1"/>
    <col min="6170" max="6170" width="2.42578125" style="4" customWidth="1"/>
    <col min="6171" max="6174" width="16.7109375" style="4" customWidth="1"/>
    <col min="6175" max="6175" width="3.28515625" style="4" customWidth="1"/>
    <col min="6176" max="6179" width="16.7109375" style="4" customWidth="1"/>
    <col min="6180" max="6180" width="9.85546875" style="4" customWidth="1"/>
    <col min="6181" max="6407" width="9.140625" style="4"/>
    <col min="6408" max="6408" width="3.7109375" style="4" customWidth="1"/>
    <col min="6409" max="6409" width="69.7109375" style="4" customWidth="1"/>
    <col min="6410" max="6410" width="11.85546875" style="4" customWidth="1"/>
    <col min="6411" max="6411" width="2.140625" style="4" customWidth="1"/>
    <col min="6412" max="6415" width="16.7109375" style="4" customWidth="1"/>
    <col min="6416" max="6416" width="2.140625" style="4" customWidth="1"/>
    <col min="6417" max="6420" width="16.7109375" style="4" customWidth="1"/>
    <col min="6421" max="6421" width="4.85546875" style="4" customWidth="1"/>
    <col min="6422" max="6425" width="16.7109375" style="4" customWidth="1"/>
    <col min="6426" max="6426" width="2.42578125" style="4" customWidth="1"/>
    <col min="6427" max="6430" width="16.7109375" style="4" customWidth="1"/>
    <col min="6431" max="6431" width="3.28515625" style="4" customWidth="1"/>
    <col min="6432" max="6435" width="16.7109375" style="4" customWidth="1"/>
    <col min="6436" max="6436" width="9.85546875" style="4" customWidth="1"/>
    <col min="6437" max="6663" width="9.140625" style="4"/>
    <col min="6664" max="6664" width="3.7109375" style="4" customWidth="1"/>
    <col min="6665" max="6665" width="69.7109375" style="4" customWidth="1"/>
    <col min="6666" max="6666" width="11.85546875" style="4" customWidth="1"/>
    <col min="6667" max="6667" width="2.140625" style="4" customWidth="1"/>
    <col min="6668" max="6671" width="16.7109375" style="4" customWidth="1"/>
    <col min="6672" max="6672" width="2.140625" style="4" customWidth="1"/>
    <col min="6673" max="6676" width="16.7109375" style="4" customWidth="1"/>
    <col min="6677" max="6677" width="4.85546875" style="4" customWidth="1"/>
    <col min="6678" max="6681" width="16.7109375" style="4" customWidth="1"/>
    <col min="6682" max="6682" width="2.42578125" style="4" customWidth="1"/>
    <col min="6683" max="6686" width="16.7109375" style="4" customWidth="1"/>
    <col min="6687" max="6687" width="3.28515625" style="4" customWidth="1"/>
    <col min="6688" max="6691" width="16.7109375" style="4" customWidth="1"/>
    <col min="6692" max="6692" width="9.85546875" style="4" customWidth="1"/>
    <col min="6693" max="6919" width="9.140625" style="4"/>
    <col min="6920" max="6920" width="3.7109375" style="4" customWidth="1"/>
    <col min="6921" max="6921" width="69.7109375" style="4" customWidth="1"/>
    <col min="6922" max="6922" width="11.85546875" style="4" customWidth="1"/>
    <col min="6923" max="6923" width="2.140625" style="4" customWidth="1"/>
    <col min="6924" max="6927" width="16.7109375" style="4" customWidth="1"/>
    <col min="6928" max="6928" width="2.140625" style="4" customWidth="1"/>
    <col min="6929" max="6932" width="16.7109375" style="4" customWidth="1"/>
    <col min="6933" max="6933" width="4.85546875" style="4" customWidth="1"/>
    <col min="6934" max="6937" width="16.7109375" style="4" customWidth="1"/>
    <col min="6938" max="6938" width="2.42578125" style="4" customWidth="1"/>
    <col min="6939" max="6942" width="16.7109375" style="4" customWidth="1"/>
    <col min="6943" max="6943" width="3.28515625" style="4" customWidth="1"/>
    <col min="6944" max="6947" width="16.7109375" style="4" customWidth="1"/>
    <col min="6948" max="6948" width="9.85546875" style="4" customWidth="1"/>
    <col min="6949" max="7175" width="9.140625" style="4"/>
    <col min="7176" max="7176" width="3.7109375" style="4" customWidth="1"/>
    <col min="7177" max="7177" width="69.7109375" style="4" customWidth="1"/>
    <col min="7178" max="7178" width="11.85546875" style="4" customWidth="1"/>
    <col min="7179" max="7179" width="2.140625" style="4" customWidth="1"/>
    <col min="7180" max="7183" width="16.7109375" style="4" customWidth="1"/>
    <col min="7184" max="7184" width="2.140625" style="4" customWidth="1"/>
    <col min="7185" max="7188" width="16.7109375" style="4" customWidth="1"/>
    <col min="7189" max="7189" width="4.85546875" style="4" customWidth="1"/>
    <col min="7190" max="7193" width="16.7109375" style="4" customWidth="1"/>
    <col min="7194" max="7194" width="2.42578125" style="4" customWidth="1"/>
    <col min="7195" max="7198" width="16.7109375" style="4" customWidth="1"/>
    <col min="7199" max="7199" width="3.28515625" style="4" customWidth="1"/>
    <col min="7200" max="7203" width="16.7109375" style="4" customWidth="1"/>
    <col min="7204" max="7204" width="9.85546875" style="4" customWidth="1"/>
    <col min="7205" max="7431" width="9.140625" style="4"/>
    <col min="7432" max="7432" width="3.7109375" style="4" customWidth="1"/>
    <col min="7433" max="7433" width="69.7109375" style="4" customWidth="1"/>
    <col min="7434" max="7434" width="11.85546875" style="4" customWidth="1"/>
    <col min="7435" max="7435" width="2.140625" style="4" customWidth="1"/>
    <col min="7436" max="7439" width="16.7109375" style="4" customWidth="1"/>
    <col min="7440" max="7440" width="2.140625" style="4" customWidth="1"/>
    <col min="7441" max="7444" width="16.7109375" style="4" customWidth="1"/>
    <col min="7445" max="7445" width="4.85546875" style="4" customWidth="1"/>
    <col min="7446" max="7449" width="16.7109375" style="4" customWidth="1"/>
    <col min="7450" max="7450" width="2.42578125" style="4" customWidth="1"/>
    <col min="7451" max="7454" width="16.7109375" style="4" customWidth="1"/>
    <col min="7455" max="7455" width="3.28515625" style="4" customWidth="1"/>
    <col min="7456" max="7459" width="16.7109375" style="4" customWidth="1"/>
    <col min="7460" max="7460" width="9.85546875" style="4" customWidth="1"/>
    <col min="7461" max="7687" width="9.140625" style="4"/>
    <col min="7688" max="7688" width="3.7109375" style="4" customWidth="1"/>
    <col min="7689" max="7689" width="69.7109375" style="4" customWidth="1"/>
    <col min="7690" max="7690" width="11.85546875" style="4" customWidth="1"/>
    <col min="7691" max="7691" width="2.140625" style="4" customWidth="1"/>
    <col min="7692" max="7695" width="16.7109375" style="4" customWidth="1"/>
    <col min="7696" max="7696" width="2.140625" style="4" customWidth="1"/>
    <col min="7697" max="7700" width="16.7109375" style="4" customWidth="1"/>
    <col min="7701" max="7701" width="4.85546875" style="4" customWidth="1"/>
    <col min="7702" max="7705" width="16.7109375" style="4" customWidth="1"/>
    <col min="7706" max="7706" width="2.42578125" style="4" customWidth="1"/>
    <col min="7707" max="7710" width="16.7109375" style="4" customWidth="1"/>
    <col min="7711" max="7711" width="3.28515625" style="4" customWidth="1"/>
    <col min="7712" max="7715" width="16.7109375" style="4" customWidth="1"/>
    <col min="7716" max="7716" width="9.85546875" style="4" customWidth="1"/>
    <col min="7717" max="7943" width="9.140625" style="4"/>
    <col min="7944" max="7944" width="3.7109375" style="4" customWidth="1"/>
    <col min="7945" max="7945" width="69.7109375" style="4" customWidth="1"/>
    <col min="7946" max="7946" width="11.85546875" style="4" customWidth="1"/>
    <col min="7947" max="7947" width="2.140625" style="4" customWidth="1"/>
    <col min="7948" max="7951" width="16.7109375" style="4" customWidth="1"/>
    <col min="7952" max="7952" width="2.140625" style="4" customWidth="1"/>
    <col min="7953" max="7956" width="16.7109375" style="4" customWidth="1"/>
    <col min="7957" max="7957" width="4.85546875" style="4" customWidth="1"/>
    <col min="7958" max="7961" width="16.7109375" style="4" customWidth="1"/>
    <col min="7962" max="7962" width="2.42578125" style="4" customWidth="1"/>
    <col min="7963" max="7966" width="16.7109375" style="4" customWidth="1"/>
    <col min="7967" max="7967" width="3.28515625" style="4" customWidth="1"/>
    <col min="7968" max="7971" width="16.7109375" style="4" customWidth="1"/>
    <col min="7972" max="7972" width="9.85546875" style="4" customWidth="1"/>
    <col min="7973" max="8199" width="9.140625" style="4"/>
    <col min="8200" max="8200" width="3.7109375" style="4" customWidth="1"/>
    <col min="8201" max="8201" width="69.7109375" style="4" customWidth="1"/>
    <col min="8202" max="8202" width="11.85546875" style="4" customWidth="1"/>
    <col min="8203" max="8203" width="2.140625" style="4" customWidth="1"/>
    <col min="8204" max="8207" width="16.7109375" style="4" customWidth="1"/>
    <col min="8208" max="8208" width="2.140625" style="4" customWidth="1"/>
    <col min="8209" max="8212" width="16.7109375" style="4" customWidth="1"/>
    <col min="8213" max="8213" width="4.85546875" style="4" customWidth="1"/>
    <col min="8214" max="8217" width="16.7109375" style="4" customWidth="1"/>
    <col min="8218" max="8218" width="2.42578125" style="4" customWidth="1"/>
    <col min="8219" max="8222" width="16.7109375" style="4" customWidth="1"/>
    <col min="8223" max="8223" width="3.28515625" style="4" customWidth="1"/>
    <col min="8224" max="8227" width="16.7109375" style="4" customWidth="1"/>
    <col min="8228" max="8228" width="9.85546875" style="4" customWidth="1"/>
    <col min="8229" max="8455" width="9.140625" style="4"/>
    <col min="8456" max="8456" width="3.7109375" style="4" customWidth="1"/>
    <col min="8457" max="8457" width="69.7109375" style="4" customWidth="1"/>
    <col min="8458" max="8458" width="11.85546875" style="4" customWidth="1"/>
    <col min="8459" max="8459" width="2.140625" style="4" customWidth="1"/>
    <col min="8460" max="8463" width="16.7109375" style="4" customWidth="1"/>
    <col min="8464" max="8464" width="2.140625" style="4" customWidth="1"/>
    <col min="8465" max="8468" width="16.7109375" style="4" customWidth="1"/>
    <col min="8469" max="8469" width="4.85546875" style="4" customWidth="1"/>
    <col min="8470" max="8473" width="16.7109375" style="4" customWidth="1"/>
    <col min="8474" max="8474" width="2.42578125" style="4" customWidth="1"/>
    <col min="8475" max="8478" width="16.7109375" style="4" customWidth="1"/>
    <col min="8479" max="8479" width="3.28515625" style="4" customWidth="1"/>
    <col min="8480" max="8483" width="16.7109375" style="4" customWidth="1"/>
    <col min="8484" max="8484" width="9.85546875" style="4" customWidth="1"/>
    <col min="8485" max="8711" width="9.140625" style="4"/>
    <col min="8712" max="8712" width="3.7109375" style="4" customWidth="1"/>
    <col min="8713" max="8713" width="69.7109375" style="4" customWidth="1"/>
    <col min="8714" max="8714" width="11.85546875" style="4" customWidth="1"/>
    <col min="8715" max="8715" width="2.140625" style="4" customWidth="1"/>
    <col min="8716" max="8719" width="16.7109375" style="4" customWidth="1"/>
    <col min="8720" max="8720" width="2.140625" style="4" customWidth="1"/>
    <col min="8721" max="8724" width="16.7109375" style="4" customWidth="1"/>
    <col min="8725" max="8725" width="4.85546875" style="4" customWidth="1"/>
    <col min="8726" max="8729" width="16.7109375" style="4" customWidth="1"/>
    <col min="8730" max="8730" width="2.42578125" style="4" customWidth="1"/>
    <col min="8731" max="8734" width="16.7109375" style="4" customWidth="1"/>
    <col min="8735" max="8735" width="3.28515625" style="4" customWidth="1"/>
    <col min="8736" max="8739" width="16.7109375" style="4" customWidth="1"/>
    <col min="8740" max="8740" width="9.85546875" style="4" customWidth="1"/>
    <col min="8741" max="8967" width="9.140625" style="4"/>
    <col min="8968" max="8968" width="3.7109375" style="4" customWidth="1"/>
    <col min="8969" max="8969" width="69.7109375" style="4" customWidth="1"/>
    <col min="8970" max="8970" width="11.85546875" style="4" customWidth="1"/>
    <col min="8971" max="8971" width="2.140625" style="4" customWidth="1"/>
    <col min="8972" max="8975" width="16.7109375" style="4" customWidth="1"/>
    <col min="8976" max="8976" width="2.140625" style="4" customWidth="1"/>
    <col min="8977" max="8980" width="16.7109375" style="4" customWidth="1"/>
    <col min="8981" max="8981" width="4.85546875" style="4" customWidth="1"/>
    <col min="8982" max="8985" width="16.7109375" style="4" customWidth="1"/>
    <col min="8986" max="8986" width="2.42578125" style="4" customWidth="1"/>
    <col min="8987" max="8990" width="16.7109375" style="4" customWidth="1"/>
    <col min="8991" max="8991" width="3.28515625" style="4" customWidth="1"/>
    <col min="8992" max="8995" width="16.7109375" style="4" customWidth="1"/>
    <col min="8996" max="8996" width="9.85546875" style="4" customWidth="1"/>
    <col min="8997" max="9223" width="9.140625" style="4"/>
    <col min="9224" max="9224" width="3.7109375" style="4" customWidth="1"/>
    <col min="9225" max="9225" width="69.7109375" style="4" customWidth="1"/>
    <col min="9226" max="9226" width="11.85546875" style="4" customWidth="1"/>
    <col min="9227" max="9227" width="2.140625" style="4" customWidth="1"/>
    <col min="9228" max="9231" width="16.7109375" style="4" customWidth="1"/>
    <col min="9232" max="9232" width="2.140625" style="4" customWidth="1"/>
    <col min="9233" max="9236" width="16.7109375" style="4" customWidth="1"/>
    <col min="9237" max="9237" width="4.85546875" style="4" customWidth="1"/>
    <col min="9238" max="9241" width="16.7109375" style="4" customWidth="1"/>
    <col min="9242" max="9242" width="2.42578125" style="4" customWidth="1"/>
    <col min="9243" max="9246" width="16.7109375" style="4" customWidth="1"/>
    <col min="9247" max="9247" width="3.28515625" style="4" customWidth="1"/>
    <col min="9248" max="9251" width="16.7109375" style="4" customWidth="1"/>
    <col min="9252" max="9252" width="9.85546875" style="4" customWidth="1"/>
    <col min="9253" max="9479" width="9.140625" style="4"/>
    <col min="9480" max="9480" width="3.7109375" style="4" customWidth="1"/>
    <col min="9481" max="9481" width="69.7109375" style="4" customWidth="1"/>
    <col min="9482" max="9482" width="11.85546875" style="4" customWidth="1"/>
    <col min="9483" max="9483" width="2.140625" style="4" customWidth="1"/>
    <col min="9484" max="9487" width="16.7109375" style="4" customWidth="1"/>
    <col min="9488" max="9488" width="2.140625" style="4" customWidth="1"/>
    <col min="9489" max="9492" width="16.7109375" style="4" customWidth="1"/>
    <col min="9493" max="9493" width="4.85546875" style="4" customWidth="1"/>
    <col min="9494" max="9497" width="16.7109375" style="4" customWidth="1"/>
    <col min="9498" max="9498" width="2.42578125" style="4" customWidth="1"/>
    <col min="9499" max="9502" width="16.7109375" style="4" customWidth="1"/>
    <col min="9503" max="9503" width="3.28515625" style="4" customWidth="1"/>
    <col min="9504" max="9507" width="16.7109375" style="4" customWidth="1"/>
    <col min="9508" max="9508" width="9.85546875" style="4" customWidth="1"/>
    <col min="9509" max="9735" width="9.140625" style="4"/>
    <col min="9736" max="9736" width="3.7109375" style="4" customWidth="1"/>
    <col min="9737" max="9737" width="69.7109375" style="4" customWidth="1"/>
    <col min="9738" max="9738" width="11.85546875" style="4" customWidth="1"/>
    <col min="9739" max="9739" width="2.140625" style="4" customWidth="1"/>
    <col min="9740" max="9743" width="16.7109375" style="4" customWidth="1"/>
    <col min="9744" max="9744" width="2.140625" style="4" customWidth="1"/>
    <col min="9745" max="9748" width="16.7109375" style="4" customWidth="1"/>
    <col min="9749" max="9749" width="4.85546875" style="4" customWidth="1"/>
    <col min="9750" max="9753" width="16.7109375" style="4" customWidth="1"/>
    <col min="9754" max="9754" width="2.42578125" style="4" customWidth="1"/>
    <col min="9755" max="9758" width="16.7109375" style="4" customWidth="1"/>
    <col min="9759" max="9759" width="3.28515625" style="4" customWidth="1"/>
    <col min="9760" max="9763" width="16.7109375" style="4" customWidth="1"/>
    <col min="9764" max="9764" width="9.85546875" style="4" customWidth="1"/>
    <col min="9765" max="9991" width="9.140625" style="4"/>
    <col min="9992" max="9992" width="3.7109375" style="4" customWidth="1"/>
    <col min="9993" max="9993" width="69.7109375" style="4" customWidth="1"/>
    <col min="9994" max="9994" width="11.85546875" style="4" customWidth="1"/>
    <col min="9995" max="9995" width="2.140625" style="4" customWidth="1"/>
    <col min="9996" max="9999" width="16.7109375" style="4" customWidth="1"/>
    <col min="10000" max="10000" width="2.140625" style="4" customWidth="1"/>
    <col min="10001" max="10004" width="16.7109375" style="4" customWidth="1"/>
    <col min="10005" max="10005" width="4.85546875" style="4" customWidth="1"/>
    <col min="10006" max="10009" width="16.7109375" style="4" customWidth="1"/>
    <col min="10010" max="10010" width="2.42578125" style="4" customWidth="1"/>
    <col min="10011" max="10014" width="16.7109375" style="4" customWidth="1"/>
    <col min="10015" max="10015" width="3.28515625" style="4" customWidth="1"/>
    <col min="10016" max="10019" width="16.7109375" style="4" customWidth="1"/>
    <col min="10020" max="10020" width="9.85546875" style="4" customWidth="1"/>
    <col min="10021" max="10247" width="9.140625" style="4"/>
    <col min="10248" max="10248" width="3.7109375" style="4" customWidth="1"/>
    <col min="10249" max="10249" width="69.7109375" style="4" customWidth="1"/>
    <col min="10250" max="10250" width="11.85546875" style="4" customWidth="1"/>
    <col min="10251" max="10251" width="2.140625" style="4" customWidth="1"/>
    <col min="10252" max="10255" width="16.7109375" style="4" customWidth="1"/>
    <col min="10256" max="10256" width="2.140625" style="4" customWidth="1"/>
    <col min="10257" max="10260" width="16.7109375" style="4" customWidth="1"/>
    <col min="10261" max="10261" width="4.85546875" style="4" customWidth="1"/>
    <col min="10262" max="10265" width="16.7109375" style="4" customWidth="1"/>
    <col min="10266" max="10266" width="2.42578125" style="4" customWidth="1"/>
    <col min="10267" max="10270" width="16.7109375" style="4" customWidth="1"/>
    <col min="10271" max="10271" width="3.28515625" style="4" customWidth="1"/>
    <col min="10272" max="10275" width="16.7109375" style="4" customWidth="1"/>
    <col min="10276" max="10276" width="9.85546875" style="4" customWidth="1"/>
    <col min="10277" max="10503" width="9.140625" style="4"/>
    <col min="10504" max="10504" width="3.7109375" style="4" customWidth="1"/>
    <col min="10505" max="10505" width="69.7109375" style="4" customWidth="1"/>
    <col min="10506" max="10506" width="11.85546875" style="4" customWidth="1"/>
    <col min="10507" max="10507" width="2.140625" style="4" customWidth="1"/>
    <col min="10508" max="10511" width="16.7109375" style="4" customWidth="1"/>
    <col min="10512" max="10512" width="2.140625" style="4" customWidth="1"/>
    <col min="10513" max="10516" width="16.7109375" style="4" customWidth="1"/>
    <col min="10517" max="10517" width="4.85546875" style="4" customWidth="1"/>
    <col min="10518" max="10521" width="16.7109375" style="4" customWidth="1"/>
    <col min="10522" max="10522" width="2.42578125" style="4" customWidth="1"/>
    <col min="10523" max="10526" width="16.7109375" style="4" customWidth="1"/>
    <col min="10527" max="10527" width="3.28515625" style="4" customWidth="1"/>
    <col min="10528" max="10531" width="16.7109375" style="4" customWidth="1"/>
    <col min="10532" max="10532" width="9.85546875" style="4" customWidth="1"/>
    <col min="10533" max="10759" width="9.140625" style="4"/>
    <col min="10760" max="10760" width="3.7109375" style="4" customWidth="1"/>
    <col min="10761" max="10761" width="69.7109375" style="4" customWidth="1"/>
    <col min="10762" max="10762" width="11.85546875" style="4" customWidth="1"/>
    <col min="10763" max="10763" width="2.140625" style="4" customWidth="1"/>
    <col min="10764" max="10767" width="16.7109375" style="4" customWidth="1"/>
    <col min="10768" max="10768" width="2.140625" style="4" customWidth="1"/>
    <col min="10769" max="10772" width="16.7109375" style="4" customWidth="1"/>
    <col min="10773" max="10773" width="4.85546875" style="4" customWidth="1"/>
    <col min="10774" max="10777" width="16.7109375" style="4" customWidth="1"/>
    <col min="10778" max="10778" width="2.42578125" style="4" customWidth="1"/>
    <col min="10779" max="10782" width="16.7109375" style="4" customWidth="1"/>
    <col min="10783" max="10783" width="3.28515625" style="4" customWidth="1"/>
    <col min="10784" max="10787" width="16.7109375" style="4" customWidth="1"/>
    <col min="10788" max="10788" width="9.85546875" style="4" customWidth="1"/>
    <col min="10789" max="11015" width="9.140625" style="4"/>
    <col min="11016" max="11016" width="3.7109375" style="4" customWidth="1"/>
    <col min="11017" max="11017" width="69.7109375" style="4" customWidth="1"/>
    <col min="11018" max="11018" width="11.85546875" style="4" customWidth="1"/>
    <col min="11019" max="11019" width="2.140625" style="4" customWidth="1"/>
    <col min="11020" max="11023" width="16.7109375" style="4" customWidth="1"/>
    <col min="11024" max="11024" width="2.140625" style="4" customWidth="1"/>
    <col min="11025" max="11028" width="16.7109375" style="4" customWidth="1"/>
    <col min="11029" max="11029" width="4.85546875" style="4" customWidth="1"/>
    <col min="11030" max="11033" width="16.7109375" style="4" customWidth="1"/>
    <col min="11034" max="11034" width="2.42578125" style="4" customWidth="1"/>
    <col min="11035" max="11038" width="16.7109375" style="4" customWidth="1"/>
    <col min="11039" max="11039" width="3.28515625" style="4" customWidth="1"/>
    <col min="11040" max="11043" width="16.7109375" style="4" customWidth="1"/>
    <col min="11044" max="11044" width="9.85546875" style="4" customWidth="1"/>
    <col min="11045" max="11271" width="9.140625" style="4"/>
    <col min="11272" max="11272" width="3.7109375" style="4" customWidth="1"/>
    <col min="11273" max="11273" width="69.7109375" style="4" customWidth="1"/>
    <col min="11274" max="11274" width="11.85546875" style="4" customWidth="1"/>
    <col min="11275" max="11275" width="2.140625" style="4" customWidth="1"/>
    <col min="11276" max="11279" width="16.7109375" style="4" customWidth="1"/>
    <col min="11280" max="11280" width="2.140625" style="4" customWidth="1"/>
    <col min="11281" max="11284" width="16.7109375" style="4" customWidth="1"/>
    <col min="11285" max="11285" width="4.85546875" style="4" customWidth="1"/>
    <col min="11286" max="11289" width="16.7109375" style="4" customWidth="1"/>
    <col min="11290" max="11290" width="2.42578125" style="4" customWidth="1"/>
    <col min="11291" max="11294" width="16.7109375" style="4" customWidth="1"/>
    <col min="11295" max="11295" width="3.28515625" style="4" customWidth="1"/>
    <col min="11296" max="11299" width="16.7109375" style="4" customWidth="1"/>
    <col min="11300" max="11300" width="9.85546875" style="4" customWidth="1"/>
    <col min="11301" max="11527" width="9.140625" style="4"/>
    <col min="11528" max="11528" width="3.7109375" style="4" customWidth="1"/>
    <col min="11529" max="11529" width="69.7109375" style="4" customWidth="1"/>
    <col min="11530" max="11530" width="11.85546875" style="4" customWidth="1"/>
    <col min="11531" max="11531" width="2.140625" style="4" customWidth="1"/>
    <col min="11532" max="11535" width="16.7109375" style="4" customWidth="1"/>
    <col min="11536" max="11536" width="2.140625" style="4" customWidth="1"/>
    <col min="11537" max="11540" width="16.7109375" style="4" customWidth="1"/>
    <col min="11541" max="11541" width="4.85546875" style="4" customWidth="1"/>
    <col min="11542" max="11545" width="16.7109375" style="4" customWidth="1"/>
    <col min="11546" max="11546" width="2.42578125" style="4" customWidth="1"/>
    <col min="11547" max="11550" width="16.7109375" style="4" customWidth="1"/>
    <col min="11551" max="11551" width="3.28515625" style="4" customWidth="1"/>
    <col min="11552" max="11555" width="16.7109375" style="4" customWidth="1"/>
    <col min="11556" max="11556" width="9.85546875" style="4" customWidth="1"/>
    <col min="11557" max="11783" width="9.140625" style="4"/>
    <col min="11784" max="11784" width="3.7109375" style="4" customWidth="1"/>
    <col min="11785" max="11785" width="69.7109375" style="4" customWidth="1"/>
    <col min="11786" max="11786" width="11.85546875" style="4" customWidth="1"/>
    <col min="11787" max="11787" width="2.140625" style="4" customWidth="1"/>
    <col min="11788" max="11791" width="16.7109375" style="4" customWidth="1"/>
    <col min="11792" max="11792" width="2.140625" style="4" customWidth="1"/>
    <col min="11793" max="11796" width="16.7109375" style="4" customWidth="1"/>
    <col min="11797" max="11797" width="4.85546875" style="4" customWidth="1"/>
    <col min="11798" max="11801" width="16.7109375" style="4" customWidth="1"/>
    <col min="11802" max="11802" width="2.42578125" style="4" customWidth="1"/>
    <col min="11803" max="11806" width="16.7109375" style="4" customWidth="1"/>
    <col min="11807" max="11807" width="3.28515625" style="4" customWidth="1"/>
    <col min="11808" max="11811" width="16.7109375" style="4" customWidth="1"/>
    <col min="11812" max="11812" width="9.85546875" style="4" customWidth="1"/>
    <col min="11813" max="12039" width="9.140625" style="4"/>
    <col min="12040" max="12040" width="3.7109375" style="4" customWidth="1"/>
    <col min="12041" max="12041" width="69.7109375" style="4" customWidth="1"/>
    <col min="12042" max="12042" width="11.85546875" style="4" customWidth="1"/>
    <col min="12043" max="12043" width="2.140625" style="4" customWidth="1"/>
    <col min="12044" max="12047" width="16.7109375" style="4" customWidth="1"/>
    <col min="12048" max="12048" width="2.140625" style="4" customWidth="1"/>
    <col min="12049" max="12052" width="16.7109375" style="4" customWidth="1"/>
    <col min="12053" max="12053" width="4.85546875" style="4" customWidth="1"/>
    <col min="12054" max="12057" width="16.7109375" style="4" customWidth="1"/>
    <col min="12058" max="12058" width="2.42578125" style="4" customWidth="1"/>
    <col min="12059" max="12062" width="16.7109375" style="4" customWidth="1"/>
    <col min="12063" max="12063" width="3.28515625" style="4" customWidth="1"/>
    <col min="12064" max="12067" width="16.7109375" style="4" customWidth="1"/>
    <col min="12068" max="12068" width="9.85546875" style="4" customWidth="1"/>
    <col min="12069" max="12295" width="9.140625" style="4"/>
    <col min="12296" max="12296" width="3.7109375" style="4" customWidth="1"/>
    <col min="12297" max="12297" width="69.7109375" style="4" customWidth="1"/>
    <col min="12298" max="12298" width="11.85546875" style="4" customWidth="1"/>
    <col min="12299" max="12299" width="2.140625" style="4" customWidth="1"/>
    <col min="12300" max="12303" width="16.7109375" style="4" customWidth="1"/>
    <col min="12304" max="12304" width="2.140625" style="4" customWidth="1"/>
    <col min="12305" max="12308" width="16.7109375" style="4" customWidth="1"/>
    <col min="12309" max="12309" width="4.85546875" style="4" customWidth="1"/>
    <col min="12310" max="12313" width="16.7109375" style="4" customWidth="1"/>
    <col min="12314" max="12314" width="2.42578125" style="4" customWidth="1"/>
    <col min="12315" max="12318" width="16.7109375" style="4" customWidth="1"/>
    <col min="12319" max="12319" width="3.28515625" style="4" customWidth="1"/>
    <col min="12320" max="12323" width="16.7109375" style="4" customWidth="1"/>
    <col min="12324" max="12324" width="9.85546875" style="4" customWidth="1"/>
    <col min="12325" max="12551" width="9.140625" style="4"/>
    <col min="12552" max="12552" width="3.7109375" style="4" customWidth="1"/>
    <col min="12553" max="12553" width="69.7109375" style="4" customWidth="1"/>
    <col min="12554" max="12554" width="11.85546875" style="4" customWidth="1"/>
    <col min="12555" max="12555" width="2.140625" style="4" customWidth="1"/>
    <col min="12556" max="12559" width="16.7109375" style="4" customWidth="1"/>
    <col min="12560" max="12560" width="2.140625" style="4" customWidth="1"/>
    <col min="12561" max="12564" width="16.7109375" style="4" customWidth="1"/>
    <col min="12565" max="12565" width="4.85546875" style="4" customWidth="1"/>
    <col min="12566" max="12569" width="16.7109375" style="4" customWidth="1"/>
    <col min="12570" max="12570" width="2.42578125" style="4" customWidth="1"/>
    <col min="12571" max="12574" width="16.7109375" style="4" customWidth="1"/>
    <col min="12575" max="12575" width="3.28515625" style="4" customWidth="1"/>
    <col min="12576" max="12579" width="16.7109375" style="4" customWidth="1"/>
    <col min="12580" max="12580" width="9.85546875" style="4" customWidth="1"/>
    <col min="12581" max="12807" width="9.140625" style="4"/>
    <col min="12808" max="12808" width="3.7109375" style="4" customWidth="1"/>
    <col min="12809" max="12809" width="69.7109375" style="4" customWidth="1"/>
    <col min="12810" max="12810" width="11.85546875" style="4" customWidth="1"/>
    <col min="12811" max="12811" width="2.140625" style="4" customWidth="1"/>
    <col min="12812" max="12815" width="16.7109375" style="4" customWidth="1"/>
    <col min="12816" max="12816" width="2.140625" style="4" customWidth="1"/>
    <col min="12817" max="12820" width="16.7109375" style="4" customWidth="1"/>
    <col min="12821" max="12821" width="4.85546875" style="4" customWidth="1"/>
    <col min="12822" max="12825" width="16.7109375" style="4" customWidth="1"/>
    <col min="12826" max="12826" width="2.42578125" style="4" customWidth="1"/>
    <col min="12827" max="12830" width="16.7109375" style="4" customWidth="1"/>
    <col min="12831" max="12831" width="3.28515625" style="4" customWidth="1"/>
    <col min="12832" max="12835" width="16.7109375" style="4" customWidth="1"/>
    <col min="12836" max="12836" width="9.85546875" style="4" customWidth="1"/>
    <col min="12837" max="13063" width="9.140625" style="4"/>
    <col min="13064" max="13064" width="3.7109375" style="4" customWidth="1"/>
    <col min="13065" max="13065" width="69.7109375" style="4" customWidth="1"/>
    <col min="13066" max="13066" width="11.85546875" style="4" customWidth="1"/>
    <col min="13067" max="13067" width="2.140625" style="4" customWidth="1"/>
    <col min="13068" max="13071" width="16.7109375" style="4" customWidth="1"/>
    <col min="13072" max="13072" width="2.140625" style="4" customWidth="1"/>
    <col min="13073" max="13076" width="16.7109375" style="4" customWidth="1"/>
    <col min="13077" max="13077" width="4.85546875" style="4" customWidth="1"/>
    <col min="13078" max="13081" width="16.7109375" style="4" customWidth="1"/>
    <col min="13082" max="13082" width="2.42578125" style="4" customWidth="1"/>
    <col min="13083" max="13086" width="16.7109375" style="4" customWidth="1"/>
    <col min="13087" max="13087" width="3.28515625" style="4" customWidth="1"/>
    <col min="13088" max="13091" width="16.7109375" style="4" customWidth="1"/>
    <col min="13092" max="13092" width="9.85546875" style="4" customWidth="1"/>
    <col min="13093" max="13319" width="9.140625" style="4"/>
    <col min="13320" max="13320" width="3.7109375" style="4" customWidth="1"/>
    <col min="13321" max="13321" width="69.7109375" style="4" customWidth="1"/>
    <col min="13322" max="13322" width="11.85546875" style="4" customWidth="1"/>
    <col min="13323" max="13323" width="2.140625" style="4" customWidth="1"/>
    <col min="13324" max="13327" width="16.7109375" style="4" customWidth="1"/>
    <col min="13328" max="13328" width="2.140625" style="4" customWidth="1"/>
    <col min="13329" max="13332" width="16.7109375" style="4" customWidth="1"/>
    <col min="13333" max="13333" width="4.85546875" style="4" customWidth="1"/>
    <col min="13334" max="13337" width="16.7109375" style="4" customWidth="1"/>
    <col min="13338" max="13338" width="2.42578125" style="4" customWidth="1"/>
    <col min="13339" max="13342" width="16.7109375" style="4" customWidth="1"/>
    <col min="13343" max="13343" width="3.28515625" style="4" customWidth="1"/>
    <col min="13344" max="13347" width="16.7109375" style="4" customWidth="1"/>
    <col min="13348" max="13348" width="9.85546875" style="4" customWidth="1"/>
    <col min="13349" max="13575" width="9.140625" style="4"/>
    <col min="13576" max="13576" width="3.7109375" style="4" customWidth="1"/>
    <col min="13577" max="13577" width="69.7109375" style="4" customWidth="1"/>
    <col min="13578" max="13578" width="11.85546875" style="4" customWidth="1"/>
    <col min="13579" max="13579" width="2.140625" style="4" customWidth="1"/>
    <col min="13580" max="13583" width="16.7109375" style="4" customWidth="1"/>
    <col min="13584" max="13584" width="2.140625" style="4" customWidth="1"/>
    <col min="13585" max="13588" width="16.7109375" style="4" customWidth="1"/>
    <col min="13589" max="13589" width="4.85546875" style="4" customWidth="1"/>
    <col min="13590" max="13593" width="16.7109375" style="4" customWidth="1"/>
    <col min="13594" max="13594" width="2.42578125" style="4" customWidth="1"/>
    <col min="13595" max="13598" width="16.7109375" style="4" customWidth="1"/>
    <col min="13599" max="13599" width="3.28515625" style="4" customWidth="1"/>
    <col min="13600" max="13603" width="16.7109375" style="4" customWidth="1"/>
    <col min="13604" max="13604" width="9.85546875" style="4" customWidth="1"/>
    <col min="13605" max="13831" width="9.140625" style="4"/>
    <col min="13832" max="13832" width="3.7109375" style="4" customWidth="1"/>
    <col min="13833" max="13833" width="69.7109375" style="4" customWidth="1"/>
    <col min="13834" max="13834" width="11.85546875" style="4" customWidth="1"/>
    <col min="13835" max="13835" width="2.140625" style="4" customWidth="1"/>
    <col min="13836" max="13839" width="16.7109375" style="4" customWidth="1"/>
    <col min="13840" max="13840" width="2.140625" style="4" customWidth="1"/>
    <col min="13841" max="13844" width="16.7109375" style="4" customWidth="1"/>
    <col min="13845" max="13845" width="4.85546875" style="4" customWidth="1"/>
    <col min="13846" max="13849" width="16.7109375" style="4" customWidth="1"/>
    <col min="13850" max="13850" width="2.42578125" style="4" customWidth="1"/>
    <col min="13851" max="13854" width="16.7109375" style="4" customWidth="1"/>
    <col min="13855" max="13855" width="3.28515625" style="4" customWidth="1"/>
    <col min="13856" max="13859" width="16.7109375" style="4" customWidth="1"/>
    <col min="13860" max="13860" width="9.85546875" style="4" customWidth="1"/>
    <col min="13861" max="14087" width="9.140625" style="4"/>
    <col min="14088" max="14088" width="3.7109375" style="4" customWidth="1"/>
    <col min="14089" max="14089" width="69.7109375" style="4" customWidth="1"/>
    <col min="14090" max="14090" width="11.85546875" style="4" customWidth="1"/>
    <col min="14091" max="14091" width="2.140625" style="4" customWidth="1"/>
    <col min="14092" max="14095" width="16.7109375" style="4" customWidth="1"/>
    <col min="14096" max="14096" width="2.140625" style="4" customWidth="1"/>
    <col min="14097" max="14100" width="16.7109375" style="4" customWidth="1"/>
    <col min="14101" max="14101" width="4.85546875" style="4" customWidth="1"/>
    <col min="14102" max="14105" width="16.7109375" style="4" customWidth="1"/>
    <col min="14106" max="14106" width="2.42578125" style="4" customWidth="1"/>
    <col min="14107" max="14110" width="16.7109375" style="4" customWidth="1"/>
    <col min="14111" max="14111" width="3.28515625" style="4" customWidth="1"/>
    <col min="14112" max="14115" width="16.7109375" style="4" customWidth="1"/>
    <col min="14116" max="14116" width="9.85546875" style="4" customWidth="1"/>
    <col min="14117" max="14343" width="9.140625" style="4"/>
    <col min="14344" max="14344" width="3.7109375" style="4" customWidth="1"/>
    <col min="14345" max="14345" width="69.7109375" style="4" customWidth="1"/>
    <col min="14346" max="14346" width="11.85546875" style="4" customWidth="1"/>
    <col min="14347" max="14347" width="2.140625" style="4" customWidth="1"/>
    <col min="14348" max="14351" width="16.7109375" style="4" customWidth="1"/>
    <col min="14352" max="14352" width="2.140625" style="4" customWidth="1"/>
    <col min="14353" max="14356" width="16.7109375" style="4" customWidth="1"/>
    <col min="14357" max="14357" width="4.85546875" style="4" customWidth="1"/>
    <col min="14358" max="14361" width="16.7109375" style="4" customWidth="1"/>
    <col min="14362" max="14362" width="2.42578125" style="4" customWidth="1"/>
    <col min="14363" max="14366" width="16.7109375" style="4" customWidth="1"/>
    <col min="14367" max="14367" width="3.28515625" style="4" customWidth="1"/>
    <col min="14368" max="14371" width="16.7109375" style="4" customWidth="1"/>
    <col min="14372" max="14372" width="9.85546875" style="4" customWidth="1"/>
    <col min="14373" max="14599" width="9.140625" style="4"/>
    <col min="14600" max="14600" width="3.7109375" style="4" customWidth="1"/>
    <col min="14601" max="14601" width="69.7109375" style="4" customWidth="1"/>
    <col min="14602" max="14602" width="11.85546875" style="4" customWidth="1"/>
    <col min="14603" max="14603" width="2.140625" style="4" customWidth="1"/>
    <col min="14604" max="14607" width="16.7109375" style="4" customWidth="1"/>
    <col min="14608" max="14608" width="2.140625" style="4" customWidth="1"/>
    <col min="14609" max="14612" width="16.7109375" style="4" customWidth="1"/>
    <col min="14613" max="14613" width="4.85546875" style="4" customWidth="1"/>
    <col min="14614" max="14617" width="16.7109375" style="4" customWidth="1"/>
    <col min="14618" max="14618" width="2.42578125" style="4" customWidth="1"/>
    <col min="14619" max="14622" width="16.7109375" style="4" customWidth="1"/>
    <col min="14623" max="14623" width="3.28515625" style="4" customWidth="1"/>
    <col min="14624" max="14627" width="16.7109375" style="4" customWidth="1"/>
    <col min="14628" max="14628" width="9.85546875" style="4" customWidth="1"/>
    <col min="14629" max="14855" width="9.140625" style="4"/>
    <col min="14856" max="14856" width="3.7109375" style="4" customWidth="1"/>
    <col min="14857" max="14857" width="69.7109375" style="4" customWidth="1"/>
    <col min="14858" max="14858" width="11.85546875" style="4" customWidth="1"/>
    <col min="14859" max="14859" width="2.140625" style="4" customWidth="1"/>
    <col min="14860" max="14863" width="16.7109375" style="4" customWidth="1"/>
    <col min="14864" max="14864" width="2.140625" style="4" customWidth="1"/>
    <col min="14865" max="14868" width="16.7109375" style="4" customWidth="1"/>
    <col min="14869" max="14869" width="4.85546875" style="4" customWidth="1"/>
    <col min="14870" max="14873" width="16.7109375" style="4" customWidth="1"/>
    <col min="14874" max="14874" width="2.42578125" style="4" customWidth="1"/>
    <col min="14875" max="14878" width="16.7109375" style="4" customWidth="1"/>
    <col min="14879" max="14879" width="3.28515625" style="4" customWidth="1"/>
    <col min="14880" max="14883" width="16.7109375" style="4" customWidth="1"/>
    <col min="14884" max="14884" width="9.85546875" style="4" customWidth="1"/>
    <col min="14885" max="15111" width="9.140625" style="4"/>
    <col min="15112" max="15112" width="3.7109375" style="4" customWidth="1"/>
    <col min="15113" max="15113" width="69.7109375" style="4" customWidth="1"/>
    <col min="15114" max="15114" width="11.85546875" style="4" customWidth="1"/>
    <col min="15115" max="15115" width="2.140625" style="4" customWidth="1"/>
    <col min="15116" max="15119" width="16.7109375" style="4" customWidth="1"/>
    <col min="15120" max="15120" width="2.140625" style="4" customWidth="1"/>
    <col min="15121" max="15124" width="16.7109375" style="4" customWidth="1"/>
    <col min="15125" max="15125" width="4.85546875" style="4" customWidth="1"/>
    <col min="15126" max="15129" width="16.7109375" style="4" customWidth="1"/>
    <col min="15130" max="15130" width="2.42578125" style="4" customWidth="1"/>
    <col min="15131" max="15134" width="16.7109375" style="4" customWidth="1"/>
    <col min="15135" max="15135" width="3.28515625" style="4" customWidth="1"/>
    <col min="15136" max="15139" width="16.7109375" style="4" customWidth="1"/>
    <col min="15140" max="15140" width="9.85546875" style="4" customWidth="1"/>
    <col min="15141" max="15367" width="9.140625" style="4"/>
    <col min="15368" max="15368" width="3.7109375" style="4" customWidth="1"/>
    <col min="15369" max="15369" width="69.7109375" style="4" customWidth="1"/>
    <col min="15370" max="15370" width="11.85546875" style="4" customWidth="1"/>
    <col min="15371" max="15371" width="2.140625" style="4" customWidth="1"/>
    <col min="15372" max="15375" width="16.7109375" style="4" customWidth="1"/>
    <col min="15376" max="15376" width="2.140625" style="4" customWidth="1"/>
    <col min="15377" max="15380" width="16.7109375" style="4" customWidth="1"/>
    <col min="15381" max="15381" width="4.85546875" style="4" customWidth="1"/>
    <col min="15382" max="15385" width="16.7109375" style="4" customWidth="1"/>
    <col min="15386" max="15386" width="2.42578125" style="4" customWidth="1"/>
    <col min="15387" max="15390" width="16.7109375" style="4" customWidth="1"/>
    <col min="15391" max="15391" width="3.28515625" style="4" customWidth="1"/>
    <col min="15392" max="15395" width="16.7109375" style="4" customWidth="1"/>
    <col min="15396" max="15396" width="9.85546875" style="4" customWidth="1"/>
    <col min="15397" max="15623" width="9.140625" style="4"/>
    <col min="15624" max="15624" width="3.7109375" style="4" customWidth="1"/>
    <col min="15625" max="15625" width="69.7109375" style="4" customWidth="1"/>
    <col min="15626" max="15626" width="11.85546875" style="4" customWidth="1"/>
    <col min="15627" max="15627" width="2.140625" style="4" customWidth="1"/>
    <col min="15628" max="15631" width="16.7109375" style="4" customWidth="1"/>
    <col min="15632" max="15632" width="2.140625" style="4" customWidth="1"/>
    <col min="15633" max="15636" width="16.7109375" style="4" customWidth="1"/>
    <col min="15637" max="15637" width="4.85546875" style="4" customWidth="1"/>
    <col min="15638" max="15641" width="16.7109375" style="4" customWidth="1"/>
    <col min="15642" max="15642" width="2.42578125" style="4" customWidth="1"/>
    <col min="15643" max="15646" width="16.7109375" style="4" customWidth="1"/>
    <col min="15647" max="15647" width="3.28515625" style="4" customWidth="1"/>
    <col min="15648" max="15651" width="16.7109375" style="4" customWidth="1"/>
    <col min="15652" max="15652" width="9.85546875" style="4" customWidth="1"/>
    <col min="15653" max="15879" width="9.140625" style="4"/>
    <col min="15880" max="15880" width="3.7109375" style="4" customWidth="1"/>
    <col min="15881" max="15881" width="69.7109375" style="4" customWidth="1"/>
    <col min="15882" max="15882" width="11.85546875" style="4" customWidth="1"/>
    <col min="15883" max="15883" width="2.140625" style="4" customWidth="1"/>
    <col min="15884" max="15887" width="16.7109375" style="4" customWidth="1"/>
    <col min="15888" max="15888" width="2.140625" style="4" customWidth="1"/>
    <col min="15889" max="15892" width="16.7109375" style="4" customWidth="1"/>
    <col min="15893" max="15893" width="4.85546875" style="4" customWidth="1"/>
    <col min="15894" max="15897" width="16.7109375" style="4" customWidth="1"/>
    <col min="15898" max="15898" width="2.42578125" style="4" customWidth="1"/>
    <col min="15899" max="15902" width="16.7109375" style="4" customWidth="1"/>
    <col min="15903" max="15903" width="3.28515625" style="4" customWidth="1"/>
    <col min="15904" max="15907" width="16.7109375" style="4" customWidth="1"/>
    <col min="15908" max="15908" width="9.85546875" style="4" customWidth="1"/>
    <col min="15909" max="16135" width="9.140625" style="4"/>
    <col min="16136" max="16136" width="3.7109375" style="4" customWidth="1"/>
    <col min="16137" max="16137" width="69.7109375" style="4" customWidth="1"/>
    <col min="16138" max="16138" width="11.85546875" style="4" customWidth="1"/>
    <col min="16139" max="16139" width="2.140625" style="4" customWidth="1"/>
    <col min="16140" max="16143" width="16.7109375" style="4" customWidth="1"/>
    <col min="16144" max="16144" width="2.140625" style="4" customWidth="1"/>
    <col min="16145" max="16148" width="16.7109375" style="4" customWidth="1"/>
    <col min="16149" max="16149" width="4.85546875" style="4" customWidth="1"/>
    <col min="16150" max="16153" width="16.7109375" style="4" customWidth="1"/>
    <col min="16154" max="16154" width="2.42578125" style="4" customWidth="1"/>
    <col min="16155" max="16158" width="16.7109375" style="4" customWidth="1"/>
    <col min="16159" max="16159" width="3.28515625" style="4" customWidth="1"/>
    <col min="16160" max="16163" width="16.7109375" style="4" customWidth="1"/>
    <col min="16164" max="16164" width="9.85546875" style="4" customWidth="1"/>
    <col min="16165" max="16384" width="9.140625" style="4"/>
  </cols>
  <sheetData>
    <row r="1" spans="1:36" ht="21.95" customHeight="1" x14ac:dyDescent="0.35">
      <c r="A1" s="3"/>
      <c r="B1" s="3"/>
      <c r="C1" s="70" t="s">
        <v>54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5"/>
      <c r="AF1" s="75"/>
      <c r="AG1" s="75"/>
      <c r="AH1" s="75"/>
      <c r="AI1" s="75"/>
    </row>
    <row r="2" spans="1:36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6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6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6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6" ht="23.25" x14ac:dyDescent="0.35">
      <c r="A6" s="3"/>
      <c r="B6" s="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6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6" ht="15.75" x14ac:dyDescent="0.25">
      <c r="A8" s="3"/>
      <c r="B8" s="3"/>
      <c r="C8" s="5"/>
      <c r="D8" s="44" t="s">
        <v>2</v>
      </c>
      <c r="E8" s="6">
        <v>626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6" ht="15.75" x14ac:dyDescent="0.25">
      <c r="A9" s="3"/>
      <c r="B9" s="3"/>
      <c r="C9" s="5"/>
      <c r="D9" s="44" t="s">
        <v>3</v>
      </c>
      <c r="E9" s="7">
        <f>E8</f>
        <v>626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6" ht="15.75" x14ac:dyDescent="0.25">
      <c r="A10" s="3"/>
      <c r="B10" s="3"/>
      <c r="C10" s="5"/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6" ht="15.75" x14ac:dyDescent="0.25">
      <c r="A11" s="3"/>
      <c r="B11" s="3"/>
      <c r="C11" s="5"/>
      <c r="D11" s="44"/>
      <c r="E11" s="44"/>
      <c r="F11" s="44"/>
      <c r="G11" s="71" t="s">
        <v>5</v>
      </c>
      <c r="H11" s="72"/>
      <c r="I11" s="72"/>
      <c r="J11" s="73"/>
      <c r="K11" s="9"/>
      <c r="L11" s="71" t="s">
        <v>6</v>
      </c>
      <c r="M11" s="72"/>
      <c r="N11" s="72"/>
      <c r="O11" s="73"/>
      <c r="P11" s="9"/>
      <c r="Q11" s="71" t="s">
        <v>7</v>
      </c>
      <c r="R11" s="72"/>
      <c r="S11" s="72"/>
      <c r="T11" s="73"/>
      <c r="U11" s="9"/>
      <c r="V11" s="71" t="s">
        <v>8</v>
      </c>
      <c r="W11" s="72"/>
      <c r="X11" s="72"/>
      <c r="Y11" s="73"/>
      <c r="Z11" s="9"/>
      <c r="AA11" s="76" t="s">
        <v>55</v>
      </c>
      <c r="AB11" s="77"/>
      <c r="AC11" s="77"/>
      <c r="AD11" s="78"/>
      <c r="AE11" s="9"/>
      <c r="AF11" s="71" t="s">
        <v>9</v>
      </c>
      <c r="AG11" s="72"/>
      <c r="AH11" s="72"/>
      <c r="AI11" s="74"/>
    </row>
    <row r="12" spans="1:36" s="2" customFormat="1" ht="63" x14ac:dyDescent="0.25">
      <c r="A12" s="1"/>
      <c r="B12" s="1"/>
      <c r="C12" s="53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43" t="s">
        <v>11</v>
      </c>
      <c r="AB12" s="43" t="s">
        <v>12</v>
      </c>
      <c r="AC12" s="43" t="s">
        <v>13</v>
      </c>
      <c r="AD12" s="43" t="s">
        <v>14</v>
      </c>
      <c r="AE12" s="13"/>
      <c r="AF12" s="12" t="s">
        <v>11</v>
      </c>
      <c r="AG12" s="12" t="s">
        <v>12</v>
      </c>
      <c r="AH12" s="12" t="s">
        <v>13</v>
      </c>
      <c r="AI12" s="12" t="s">
        <v>14</v>
      </c>
      <c r="AJ12" s="10"/>
    </row>
    <row r="13" spans="1:36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6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6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4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6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v>0</v>
      </c>
      <c r="AB16" s="23">
        <v>0</v>
      </c>
      <c r="AC16" s="23">
        <v>0</v>
      </c>
      <c r="AD16" s="8" t="str">
        <f>IF(AC16=0,"%",AB16/AC16)</f>
        <v>%</v>
      </c>
      <c r="AE16" s="22"/>
      <c r="AF16" s="23">
        <f t="shared" ref="AF16:AH19" si="1">G16+Q16+V16</f>
        <v>0</v>
      </c>
      <c r="AG16" s="23">
        <f t="shared" si="1"/>
        <v>0</v>
      </c>
      <c r="AH16" s="23">
        <f t="shared" si="1"/>
        <v>0</v>
      </c>
      <c r="AI16" s="8" t="str">
        <f>IF(AH16=0,"%",AG16/AH16)</f>
        <v>%</v>
      </c>
    </row>
    <row r="17" spans="1:35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2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3">IF(N17=0,"%",M17/N17)</f>
        <v>%</v>
      </c>
      <c r="P17" s="25"/>
      <c r="Q17" s="19">
        <v>14501.92</v>
      </c>
      <c r="R17" s="19">
        <v>32680.65</v>
      </c>
      <c r="S17" s="19">
        <v>251703</v>
      </c>
      <c r="T17" s="8">
        <f t="shared" ref="T17" si="4">IF(S17=0,"%",R17/S17)</f>
        <v>0.12983814257279414</v>
      </c>
      <c r="U17" s="26"/>
      <c r="V17" s="23">
        <v>0</v>
      </c>
      <c r="W17" s="23">
        <v>0</v>
      </c>
      <c r="X17" s="23">
        <v>0</v>
      </c>
      <c r="Y17" s="8" t="str">
        <f t="shared" ref="Y17" si="5">IF(X17=0,"%",W17/X17)</f>
        <v>%</v>
      </c>
      <c r="Z17" s="26"/>
      <c r="AA17" s="23">
        <v>0</v>
      </c>
      <c r="AB17" s="23">
        <v>0</v>
      </c>
      <c r="AC17" s="23">
        <v>0</v>
      </c>
      <c r="AD17" s="8" t="str">
        <f t="shared" ref="AD17" si="6">IF(AC17=0,"%",AB17/AC17)</f>
        <v>%</v>
      </c>
      <c r="AE17" s="26"/>
      <c r="AF17" s="23">
        <f t="shared" si="1"/>
        <v>14501.92</v>
      </c>
      <c r="AG17" s="23">
        <f t="shared" si="1"/>
        <v>32680.65</v>
      </c>
      <c r="AH17" s="23">
        <f t="shared" si="1"/>
        <v>251703</v>
      </c>
      <c r="AI17" s="8">
        <f t="shared" ref="AI17" si="7">IF(AH17=0,"%",AG17/AH17)</f>
        <v>0.12983814257279414</v>
      </c>
    </row>
    <row r="18" spans="1:35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27"/>
      <c r="L18" s="19"/>
      <c r="M18" s="19"/>
      <c r="N18" s="19"/>
      <c r="O18" s="20"/>
      <c r="P18" s="27"/>
      <c r="Q18" s="19"/>
      <c r="R18" s="19"/>
      <c r="S18" s="19"/>
      <c r="T18" s="8"/>
      <c r="U18" s="28"/>
      <c r="V18" s="23"/>
      <c r="W18" s="23"/>
      <c r="X18" s="23"/>
      <c r="Y18" s="8"/>
      <c r="Z18" s="28"/>
      <c r="AA18" s="23"/>
      <c r="AB18" s="23"/>
      <c r="AC18" s="23"/>
      <c r="AD18" s="8"/>
      <c r="AE18" s="28"/>
      <c r="AF18" s="23"/>
      <c r="AG18" s="23"/>
      <c r="AH18" s="23"/>
      <c r="AI18" s="8"/>
    </row>
    <row r="19" spans="1:35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394703.21</v>
      </c>
      <c r="H19" s="23">
        <v>1183277.32</v>
      </c>
      <c r="I19" s="19">
        <v>3716724</v>
      </c>
      <c r="J19" s="20">
        <f t="shared" si="2"/>
        <v>0.31836566826054347</v>
      </c>
      <c r="K19" s="25"/>
      <c r="L19" s="19">
        <v>0</v>
      </c>
      <c r="M19" s="19">
        <v>0</v>
      </c>
      <c r="N19" s="19">
        <v>0</v>
      </c>
      <c r="O19" s="20" t="str">
        <f t="shared" ref="O19:O24" si="8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9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10">IF(X19=0,"%",W19/X19)</f>
        <v>%</v>
      </c>
      <c r="Z19" s="26"/>
      <c r="AA19" s="23">
        <v>0</v>
      </c>
      <c r="AB19" s="23">
        <v>0</v>
      </c>
      <c r="AC19" s="23">
        <v>0</v>
      </c>
      <c r="AD19" s="8" t="str">
        <f t="shared" ref="AD19:AD24" si="11">IF(AC19=0,"%",AB19/AC19)</f>
        <v>%</v>
      </c>
      <c r="AE19" s="26"/>
      <c r="AF19" s="23">
        <f t="shared" si="1"/>
        <v>394703.21</v>
      </c>
      <c r="AG19" s="23">
        <f t="shared" si="1"/>
        <v>1183277.32</v>
      </c>
      <c r="AH19" s="23">
        <f t="shared" si="1"/>
        <v>3716724</v>
      </c>
      <c r="AI19" s="8">
        <f t="shared" ref="AI19:AI24" si="12">IF(AH19=0,"%",AG19/AH19)</f>
        <v>0.31836566826054347</v>
      </c>
    </row>
    <row r="20" spans="1:35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>
        <v>0</v>
      </c>
      <c r="I20" s="19">
        <v>0</v>
      </c>
      <c r="J20" s="20" t="str">
        <f t="shared" si="2"/>
        <v>%</v>
      </c>
      <c r="K20" s="25"/>
      <c r="L20" s="19">
        <v>0</v>
      </c>
      <c r="M20" s="19">
        <v>0</v>
      </c>
      <c r="N20" s="19">
        <v>0</v>
      </c>
      <c r="O20" s="20" t="str">
        <f t="shared" si="8"/>
        <v>%</v>
      </c>
      <c r="P20" s="25"/>
      <c r="Q20" s="19">
        <v>0</v>
      </c>
      <c r="R20" s="19">
        <v>0</v>
      </c>
      <c r="S20" s="19">
        <v>0</v>
      </c>
      <c r="T20" s="8" t="str">
        <f t="shared" si="9"/>
        <v>%</v>
      </c>
      <c r="U20" s="26"/>
      <c r="V20" s="23">
        <v>0</v>
      </c>
      <c r="W20" s="23">
        <v>0</v>
      </c>
      <c r="X20" s="23">
        <v>0</v>
      </c>
      <c r="Y20" s="8" t="str">
        <f t="shared" si="10"/>
        <v>%</v>
      </c>
      <c r="Z20" s="26"/>
      <c r="AA20" s="23">
        <v>0</v>
      </c>
      <c r="AB20" s="23">
        <v>61822</v>
      </c>
      <c r="AC20" s="23">
        <v>321612</v>
      </c>
      <c r="AD20" s="8">
        <f t="shared" ref="AD20:AD21" si="13">IF(AC20=0,"%",AB20/AC20)</f>
        <v>0.19222541447458427</v>
      </c>
      <c r="AE20" s="26"/>
      <c r="AF20" s="23">
        <f>G20+Q20+V20+AA20</f>
        <v>0</v>
      </c>
      <c r="AG20" s="23">
        <f t="shared" ref="AG20:AH20" si="14">H20+R20+W20+AB20</f>
        <v>61822</v>
      </c>
      <c r="AH20" s="23">
        <f t="shared" si="14"/>
        <v>321612</v>
      </c>
      <c r="AI20" s="8">
        <f t="shared" ref="AI20:AI21" si="15">IF(AH20=0,"%",AG20/AH20)</f>
        <v>0.19222541447458427</v>
      </c>
    </row>
    <row r="21" spans="1:35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19577.36</v>
      </c>
      <c r="H21" s="23">
        <v>58732.08</v>
      </c>
      <c r="I21" s="19">
        <v>215351</v>
      </c>
      <c r="J21" s="20">
        <f t="shared" si="2"/>
        <v>0.27272722207001593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ref="T21" si="16">IF(S21=0,"%",R21/S21)</f>
        <v>%</v>
      </c>
      <c r="U21" s="26"/>
      <c r="V21" s="23">
        <v>0</v>
      </c>
      <c r="W21" s="23">
        <v>0</v>
      </c>
      <c r="X21" s="23">
        <v>0</v>
      </c>
      <c r="Y21" s="8" t="str">
        <f t="shared" ref="Y21" si="17">IF(X21=0,"%",W21/X21)</f>
        <v>%</v>
      </c>
      <c r="Z21" s="26"/>
      <c r="AA21" s="23">
        <v>0</v>
      </c>
      <c r="AB21" s="23">
        <v>0</v>
      </c>
      <c r="AC21" s="23">
        <v>0</v>
      </c>
      <c r="AD21" s="8" t="str">
        <f t="shared" si="13"/>
        <v>%</v>
      </c>
      <c r="AE21" s="26"/>
      <c r="AF21" s="23">
        <f t="shared" ref="AF21" si="18">G21+Q21+V21</f>
        <v>19577.36</v>
      </c>
      <c r="AG21" s="23">
        <f t="shared" ref="AG21" si="19">H21+R21+W21</f>
        <v>58732.08</v>
      </c>
      <c r="AH21" s="23">
        <f t="shared" ref="AH21" si="20">I21+S21+X21</f>
        <v>215351</v>
      </c>
      <c r="AI21" s="8">
        <f t="shared" si="15"/>
        <v>0.27272722207001593</v>
      </c>
    </row>
    <row r="22" spans="1:35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59499</v>
      </c>
      <c r="H22" s="23">
        <v>178497</v>
      </c>
      <c r="I22" s="19">
        <v>568165</v>
      </c>
      <c r="J22" s="20">
        <f t="shared" si="2"/>
        <v>0.31416401925496995</v>
      </c>
      <c r="K22" s="25"/>
      <c r="L22" s="19">
        <v>0</v>
      </c>
      <c r="M22" s="19">
        <v>0</v>
      </c>
      <c r="N22" s="19">
        <v>0</v>
      </c>
      <c r="O22" s="20" t="str">
        <f t="shared" si="8"/>
        <v>%</v>
      </c>
      <c r="P22" s="25"/>
      <c r="Q22" s="19">
        <v>0</v>
      </c>
      <c r="R22" s="19">
        <v>0</v>
      </c>
      <c r="S22" s="19">
        <v>0</v>
      </c>
      <c r="T22" s="8" t="str">
        <f t="shared" si="9"/>
        <v>%</v>
      </c>
      <c r="U22" s="26"/>
      <c r="V22" s="23">
        <v>0</v>
      </c>
      <c r="W22" s="23">
        <v>0</v>
      </c>
      <c r="X22" s="23">
        <v>0</v>
      </c>
      <c r="Y22" s="8" t="str">
        <f t="shared" si="10"/>
        <v>%</v>
      </c>
      <c r="Z22" s="26"/>
      <c r="AA22" s="23">
        <v>0</v>
      </c>
      <c r="AB22" s="23">
        <v>0</v>
      </c>
      <c r="AC22" s="23">
        <v>0</v>
      </c>
      <c r="AD22" s="8" t="str">
        <f t="shared" si="11"/>
        <v>%</v>
      </c>
      <c r="AE22" s="26"/>
      <c r="AF22" s="23">
        <f t="shared" ref="AF22:AF31" si="21">G22+Q22+V22</f>
        <v>59499</v>
      </c>
      <c r="AG22" s="23">
        <f t="shared" ref="AG22:AG31" si="22">H22+R22+W22</f>
        <v>178497</v>
      </c>
      <c r="AH22" s="23">
        <f t="shared" ref="AH22:AH31" si="23">I22+S22+X22</f>
        <v>568165</v>
      </c>
      <c r="AI22" s="8">
        <f t="shared" si="12"/>
        <v>0.31416401925496995</v>
      </c>
    </row>
    <row r="23" spans="1:35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>
        <v>0</v>
      </c>
      <c r="I23" s="19">
        <v>0</v>
      </c>
      <c r="J23" s="20" t="str">
        <f t="shared" si="2"/>
        <v>%</v>
      </c>
      <c r="K23" s="25"/>
      <c r="L23" s="19">
        <v>0</v>
      </c>
      <c r="M23" s="19">
        <v>0</v>
      </c>
      <c r="N23" s="19">
        <v>0</v>
      </c>
      <c r="O23" s="20" t="str">
        <f t="shared" si="8"/>
        <v>%</v>
      </c>
      <c r="P23" s="25"/>
      <c r="Q23" s="19">
        <v>0</v>
      </c>
      <c r="R23" s="19">
        <v>0</v>
      </c>
      <c r="S23" s="19">
        <v>0</v>
      </c>
      <c r="T23" s="8" t="str">
        <f t="shared" si="9"/>
        <v>%</v>
      </c>
      <c r="U23" s="26"/>
      <c r="V23" s="23">
        <v>0</v>
      </c>
      <c r="W23" s="23">
        <v>0</v>
      </c>
      <c r="X23" s="23">
        <v>0</v>
      </c>
      <c r="Y23" s="8" t="str">
        <f t="shared" si="10"/>
        <v>%</v>
      </c>
      <c r="Z23" s="26"/>
      <c r="AA23" s="23">
        <v>0</v>
      </c>
      <c r="AB23" s="23">
        <v>0</v>
      </c>
      <c r="AC23" s="23">
        <v>0</v>
      </c>
      <c r="AD23" s="8" t="str">
        <f t="shared" si="11"/>
        <v>%</v>
      </c>
      <c r="AE23" s="26"/>
      <c r="AF23" s="23">
        <f t="shared" si="21"/>
        <v>0</v>
      </c>
      <c r="AG23" s="23">
        <f t="shared" si="22"/>
        <v>0</v>
      </c>
      <c r="AH23" s="23">
        <f t="shared" si="23"/>
        <v>0</v>
      </c>
      <c r="AI23" s="8" t="str">
        <f t="shared" si="12"/>
        <v>%</v>
      </c>
    </row>
    <row r="24" spans="1:35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0</v>
      </c>
      <c r="H24" s="23">
        <v>7800</v>
      </c>
      <c r="I24" s="19">
        <v>191401</v>
      </c>
      <c r="J24" s="20">
        <f t="shared" si="2"/>
        <v>4.0752138181096235E-2</v>
      </c>
      <c r="K24" s="25"/>
      <c r="L24" s="19">
        <v>0</v>
      </c>
      <c r="M24" s="19">
        <v>0</v>
      </c>
      <c r="N24" s="19">
        <v>0</v>
      </c>
      <c r="O24" s="20" t="str">
        <f t="shared" si="8"/>
        <v>%</v>
      </c>
      <c r="P24" s="25"/>
      <c r="Q24" s="19">
        <v>0</v>
      </c>
      <c r="R24" s="19">
        <v>0</v>
      </c>
      <c r="S24" s="19">
        <v>0</v>
      </c>
      <c r="T24" s="8" t="str">
        <f t="shared" si="9"/>
        <v>%</v>
      </c>
      <c r="U24" s="26"/>
      <c r="V24" s="23">
        <v>0</v>
      </c>
      <c r="W24" s="23">
        <v>0</v>
      </c>
      <c r="X24" s="23">
        <v>0</v>
      </c>
      <c r="Y24" s="8" t="str">
        <f t="shared" si="10"/>
        <v>%</v>
      </c>
      <c r="Z24" s="26"/>
      <c r="AA24" s="23">
        <v>0</v>
      </c>
      <c r="AB24" s="23">
        <v>0</v>
      </c>
      <c r="AC24" s="23">
        <v>0</v>
      </c>
      <c r="AD24" s="8" t="str">
        <f t="shared" si="11"/>
        <v>%</v>
      </c>
      <c r="AE24" s="26"/>
      <c r="AF24" s="23">
        <f t="shared" si="21"/>
        <v>0</v>
      </c>
      <c r="AG24" s="23">
        <f t="shared" si="22"/>
        <v>7800</v>
      </c>
      <c r="AH24" s="23">
        <f t="shared" si="23"/>
        <v>191401</v>
      </c>
      <c r="AI24" s="8">
        <f t="shared" si="12"/>
        <v>4.0752138181096235E-2</v>
      </c>
    </row>
    <row r="25" spans="1:35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27"/>
      <c r="L25" s="19"/>
      <c r="M25" s="19"/>
      <c r="N25" s="19"/>
      <c r="O25" s="20"/>
      <c r="P25" s="27"/>
      <c r="Q25" s="19"/>
      <c r="R25" s="19"/>
      <c r="S25" s="19"/>
      <c r="T25" s="8"/>
      <c r="U25" s="28"/>
      <c r="V25" s="23"/>
      <c r="W25" s="23"/>
      <c r="X25" s="23"/>
      <c r="Y25" s="8"/>
      <c r="Z25" s="28"/>
      <c r="AA25" s="23"/>
      <c r="AB25" s="23"/>
      <c r="AC25" s="23"/>
      <c r="AD25" s="8"/>
      <c r="AE25" s="28"/>
      <c r="AF25" s="23"/>
      <c r="AG25" s="23"/>
      <c r="AH25" s="23"/>
      <c r="AI25" s="8"/>
    </row>
    <row r="26" spans="1:35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2"/>
        <v>%</v>
      </c>
      <c r="K26" s="29"/>
      <c r="L26" s="19">
        <v>0</v>
      </c>
      <c r="M26" s="19">
        <v>0</v>
      </c>
      <c r="N26" s="19">
        <v>0</v>
      </c>
      <c r="O26" s="20" t="str">
        <f t="shared" ref="O26:O31" si="24">IF(N26=0,"%",M26/N26)</f>
        <v>%</v>
      </c>
      <c r="P26" s="29"/>
      <c r="Q26" s="19">
        <v>0</v>
      </c>
      <c r="R26" s="19">
        <v>0</v>
      </c>
      <c r="S26" s="19">
        <v>0</v>
      </c>
      <c r="T26" s="8" t="str">
        <f t="shared" ref="T26:T31" si="25">IF(S26=0,"%",R26/S26)</f>
        <v>%</v>
      </c>
      <c r="U26" s="30"/>
      <c r="V26" s="23">
        <v>0</v>
      </c>
      <c r="W26" s="23">
        <v>0</v>
      </c>
      <c r="X26" s="23">
        <v>0</v>
      </c>
      <c r="Y26" s="8" t="str">
        <f t="shared" ref="Y26:Y31" si="26">IF(X26=0,"%",W26/X26)</f>
        <v>%</v>
      </c>
      <c r="Z26" s="30"/>
      <c r="AA26" s="23">
        <v>0</v>
      </c>
      <c r="AB26" s="23">
        <v>0</v>
      </c>
      <c r="AC26" s="23">
        <v>0</v>
      </c>
      <c r="AD26" s="8" t="str">
        <f t="shared" ref="AD26:AD31" si="27">IF(AC26=0,"%",AB26/AC26)</f>
        <v>%</v>
      </c>
      <c r="AE26" s="30"/>
      <c r="AF26" s="23">
        <f t="shared" si="21"/>
        <v>0</v>
      </c>
      <c r="AG26" s="23">
        <f t="shared" si="22"/>
        <v>0</v>
      </c>
      <c r="AH26" s="23">
        <f t="shared" si="23"/>
        <v>0</v>
      </c>
      <c r="AI26" s="8" t="str">
        <f t="shared" ref="AI26:AI31" si="28">IF(AH26=0,"%",AG26/AH26)</f>
        <v>%</v>
      </c>
    </row>
    <row r="27" spans="1:35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23">
        <v>24475.84</v>
      </c>
      <c r="H27" s="23">
        <v>73459.320000000007</v>
      </c>
      <c r="I27" s="19">
        <v>230312</v>
      </c>
      <c r="J27" s="20">
        <f t="shared" si="2"/>
        <v>0.31895567751571785</v>
      </c>
      <c r="K27" s="29"/>
      <c r="L27" s="19">
        <v>0</v>
      </c>
      <c r="M27" s="19">
        <v>0</v>
      </c>
      <c r="N27" s="19">
        <v>0</v>
      </c>
      <c r="O27" s="20" t="str">
        <f t="shared" si="24"/>
        <v>%</v>
      </c>
      <c r="P27" s="29"/>
      <c r="Q27" s="19">
        <v>0</v>
      </c>
      <c r="R27" s="19">
        <v>0</v>
      </c>
      <c r="S27" s="19">
        <v>0</v>
      </c>
      <c r="T27" s="8" t="str">
        <f t="shared" si="25"/>
        <v>%</v>
      </c>
      <c r="U27" s="30"/>
      <c r="V27" s="23">
        <v>0</v>
      </c>
      <c r="W27" s="23">
        <v>0</v>
      </c>
      <c r="X27" s="23">
        <v>0</v>
      </c>
      <c r="Y27" s="8" t="str">
        <f t="shared" si="26"/>
        <v>%</v>
      </c>
      <c r="Z27" s="30"/>
      <c r="AA27" s="23">
        <v>0</v>
      </c>
      <c r="AB27" s="23">
        <v>0</v>
      </c>
      <c r="AC27" s="23">
        <v>0</v>
      </c>
      <c r="AD27" s="8" t="str">
        <f t="shared" si="27"/>
        <v>%</v>
      </c>
      <c r="AE27" s="30"/>
      <c r="AF27" s="23">
        <f t="shared" si="21"/>
        <v>24475.84</v>
      </c>
      <c r="AG27" s="23">
        <f t="shared" si="22"/>
        <v>73459.320000000007</v>
      </c>
      <c r="AH27" s="23">
        <f t="shared" si="23"/>
        <v>230312</v>
      </c>
      <c r="AI27" s="8">
        <f t="shared" si="28"/>
        <v>0.31895567751571785</v>
      </c>
    </row>
    <row r="28" spans="1:35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2"/>
        <v>%</v>
      </c>
      <c r="K28" s="29"/>
      <c r="L28" s="19">
        <v>0</v>
      </c>
      <c r="M28" s="19">
        <v>0</v>
      </c>
      <c r="N28" s="19">
        <v>0</v>
      </c>
      <c r="O28" s="20" t="str">
        <f t="shared" si="24"/>
        <v>%</v>
      </c>
      <c r="P28" s="29"/>
      <c r="Q28" s="19">
        <v>0</v>
      </c>
      <c r="R28" s="19">
        <v>0</v>
      </c>
      <c r="S28" s="19">
        <v>0</v>
      </c>
      <c r="T28" s="8" t="str">
        <f t="shared" si="25"/>
        <v>%</v>
      </c>
      <c r="U28" s="30"/>
      <c r="V28" s="23">
        <v>0</v>
      </c>
      <c r="W28" s="23">
        <v>0</v>
      </c>
      <c r="X28" s="23">
        <v>0</v>
      </c>
      <c r="Y28" s="8" t="str">
        <f t="shared" si="26"/>
        <v>%</v>
      </c>
      <c r="Z28" s="30"/>
      <c r="AA28" s="23">
        <v>0</v>
      </c>
      <c r="AB28" s="23">
        <v>0</v>
      </c>
      <c r="AC28" s="23">
        <v>0</v>
      </c>
      <c r="AD28" s="8" t="str">
        <f t="shared" si="27"/>
        <v>%</v>
      </c>
      <c r="AE28" s="30"/>
      <c r="AF28" s="23">
        <f t="shared" si="21"/>
        <v>0</v>
      </c>
      <c r="AG28" s="23">
        <f t="shared" si="22"/>
        <v>0</v>
      </c>
      <c r="AH28" s="23">
        <f t="shared" si="23"/>
        <v>0</v>
      </c>
      <c r="AI28" s="8" t="str">
        <f t="shared" si="28"/>
        <v>%</v>
      </c>
    </row>
    <row r="29" spans="1:35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0</v>
      </c>
      <c r="I29" s="19">
        <v>0</v>
      </c>
      <c r="J29" s="20" t="str">
        <f t="shared" si="2"/>
        <v>%</v>
      </c>
      <c r="K29" s="29"/>
      <c r="L29" s="19">
        <v>0</v>
      </c>
      <c r="M29" s="19">
        <v>0</v>
      </c>
      <c r="N29" s="19">
        <v>0</v>
      </c>
      <c r="O29" s="20" t="str">
        <f t="shared" si="24"/>
        <v>%</v>
      </c>
      <c r="P29" s="29"/>
      <c r="Q29" s="19">
        <v>0</v>
      </c>
      <c r="R29" s="19">
        <v>0</v>
      </c>
      <c r="S29" s="19">
        <v>0</v>
      </c>
      <c r="T29" s="8" t="str">
        <f t="shared" si="25"/>
        <v>%</v>
      </c>
      <c r="U29" s="30"/>
      <c r="V29" s="23">
        <v>0</v>
      </c>
      <c r="W29" s="23">
        <v>0</v>
      </c>
      <c r="X29" s="23">
        <v>0</v>
      </c>
      <c r="Y29" s="8" t="str">
        <f t="shared" si="26"/>
        <v>%</v>
      </c>
      <c r="Z29" s="30"/>
      <c r="AA29" s="23">
        <v>0</v>
      </c>
      <c r="AB29" s="23">
        <v>0</v>
      </c>
      <c r="AC29" s="23">
        <v>0</v>
      </c>
      <c r="AD29" s="8" t="str">
        <f t="shared" si="27"/>
        <v>%</v>
      </c>
      <c r="AE29" s="30"/>
      <c r="AF29" s="23">
        <f t="shared" si="21"/>
        <v>0</v>
      </c>
      <c r="AG29" s="23">
        <f t="shared" si="22"/>
        <v>0</v>
      </c>
      <c r="AH29" s="23">
        <f t="shared" si="23"/>
        <v>0</v>
      </c>
      <c r="AI29" s="8" t="str">
        <f t="shared" si="28"/>
        <v>%</v>
      </c>
    </row>
    <row r="30" spans="1:35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0</v>
      </c>
      <c r="H30" s="19">
        <v>0</v>
      </c>
      <c r="I30" s="19">
        <v>0</v>
      </c>
      <c r="J30" s="20" t="str">
        <f t="shared" si="2"/>
        <v>%</v>
      </c>
      <c r="K30" s="29"/>
      <c r="L30" s="19">
        <v>0</v>
      </c>
      <c r="M30" s="19">
        <v>0</v>
      </c>
      <c r="N30" s="19">
        <v>0</v>
      </c>
      <c r="O30" s="20" t="str">
        <f t="shared" si="24"/>
        <v>%</v>
      </c>
      <c r="P30" s="29"/>
      <c r="Q30" s="19">
        <v>0</v>
      </c>
      <c r="R30" s="19">
        <v>0</v>
      </c>
      <c r="S30" s="19">
        <v>0</v>
      </c>
      <c r="T30" s="8" t="str">
        <f t="shared" si="25"/>
        <v>%</v>
      </c>
      <c r="U30" s="30"/>
      <c r="V30" s="23">
        <v>0</v>
      </c>
      <c r="W30" s="23">
        <v>0</v>
      </c>
      <c r="X30" s="23">
        <v>0</v>
      </c>
      <c r="Y30" s="8" t="str">
        <f t="shared" si="26"/>
        <v>%</v>
      </c>
      <c r="Z30" s="30"/>
      <c r="AA30" s="23">
        <v>0</v>
      </c>
      <c r="AB30" s="23">
        <v>0</v>
      </c>
      <c r="AC30" s="23">
        <v>0</v>
      </c>
      <c r="AD30" s="8" t="str">
        <f t="shared" si="27"/>
        <v>%</v>
      </c>
      <c r="AE30" s="30"/>
      <c r="AF30" s="23">
        <f t="shared" si="21"/>
        <v>0</v>
      </c>
      <c r="AG30" s="23">
        <f t="shared" si="22"/>
        <v>0</v>
      </c>
      <c r="AH30" s="23">
        <f t="shared" si="23"/>
        <v>0</v>
      </c>
      <c r="AI30" s="8" t="str">
        <f t="shared" si="28"/>
        <v>%</v>
      </c>
    </row>
    <row r="31" spans="1:35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2"/>
        <v>%</v>
      </c>
      <c r="K31" s="30"/>
      <c r="L31" s="23">
        <v>0</v>
      </c>
      <c r="M31" s="23">
        <v>0</v>
      </c>
      <c r="N31" s="23">
        <v>0</v>
      </c>
      <c r="O31" s="8" t="str">
        <f t="shared" si="24"/>
        <v>%</v>
      </c>
      <c r="P31" s="30"/>
      <c r="Q31" s="23">
        <v>0</v>
      </c>
      <c r="R31" s="23">
        <v>0</v>
      </c>
      <c r="S31" s="23">
        <v>0</v>
      </c>
      <c r="T31" s="8" t="str">
        <f t="shared" si="25"/>
        <v>%</v>
      </c>
      <c r="U31" s="30"/>
      <c r="V31" s="23">
        <v>21444.98</v>
      </c>
      <c r="W31" s="23">
        <v>43079.7</v>
      </c>
      <c r="X31" s="23">
        <v>0</v>
      </c>
      <c r="Y31" s="8" t="str">
        <f t="shared" si="26"/>
        <v>%</v>
      </c>
      <c r="Z31" s="30"/>
      <c r="AA31" s="23">
        <v>0</v>
      </c>
      <c r="AB31" s="23">
        <v>0</v>
      </c>
      <c r="AC31" s="23">
        <v>0</v>
      </c>
      <c r="AD31" s="8" t="str">
        <f t="shared" si="27"/>
        <v>%</v>
      </c>
      <c r="AE31" s="30"/>
      <c r="AF31" s="23">
        <f t="shared" si="21"/>
        <v>21444.98</v>
      </c>
      <c r="AG31" s="23">
        <f t="shared" si="22"/>
        <v>43079.7</v>
      </c>
      <c r="AH31" s="23">
        <f t="shared" si="23"/>
        <v>0</v>
      </c>
      <c r="AI31" s="8" t="str">
        <f t="shared" si="28"/>
        <v>%</v>
      </c>
    </row>
    <row r="32" spans="1:35" ht="27.75" customHeight="1" x14ac:dyDescent="0.25">
      <c r="A32" s="3"/>
      <c r="B32" s="3"/>
      <c r="C32" s="9" t="s">
        <v>35</v>
      </c>
      <c r="D32" s="5"/>
      <c r="E32" s="5"/>
      <c r="F32" s="5"/>
      <c r="G32" s="59">
        <f>SUM(G16:G31)</f>
        <v>498255.41000000003</v>
      </c>
      <c r="H32" s="59">
        <f>SUM(H16:H31)</f>
        <v>1501765.7200000002</v>
      </c>
      <c r="I32" s="59">
        <f>SUM(I16:I31)</f>
        <v>4921953</v>
      </c>
      <c r="J32" s="32">
        <f>IF(I32=0,"",H32/I32)</f>
        <v>0.30511581886295952</v>
      </c>
      <c r="K32" s="30"/>
      <c r="L32" s="31">
        <f>SUM(L16:L31)</f>
        <v>0</v>
      </c>
      <c r="M32" s="31">
        <f>SUM(M16:M31)</f>
        <v>0</v>
      </c>
      <c r="N32" s="31">
        <f>SUM(N16:N31)</f>
        <v>0</v>
      </c>
      <c r="O32" s="32" t="str">
        <f>IF(N32=0,"",M32/N32)</f>
        <v/>
      </c>
      <c r="P32" s="30"/>
      <c r="Q32" s="59">
        <f>SUM(Q16:Q31)</f>
        <v>14501.92</v>
      </c>
      <c r="R32" s="59">
        <f>SUM(R16:R31)</f>
        <v>32680.65</v>
      </c>
      <c r="S32" s="59">
        <f>SUM(S16:S31)</f>
        <v>251703</v>
      </c>
      <c r="T32" s="32">
        <f>IF(S32=0,"",R32/S32)</f>
        <v>0.12983814257279414</v>
      </c>
      <c r="U32" s="30"/>
      <c r="V32" s="59">
        <f>SUM(V16:V31)</f>
        <v>21444.98</v>
      </c>
      <c r="W32" s="59">
        <f>SUM(W16:W31)</f>
        <v>43079.7</v>
      </c>
      <c r="X32" s="59">
        <f>SUM(X16:X31)</f>
        <v>0</v>
      </c>
      <c r="Y32" s="32" t="str">
        <f>IF(X32=0,"",W32/X32)</f>
        <v/>
      </c>
      <c r="Z32" s="30"/>
      <c r="AA32" s="59">
        <f>SUM(AA16:AA31)</f>
        <v>0</v>
      </c>
      <c r="AB32" s="59">
        <f>SUM(AB16:AB31)</f>
        <v>61822</v>
      </c>
      <c r="AC32" s="59">
        <f>SUM(AC16:AC31)</f>
        <v>321612</v>
      </c>
      <c r="AD32" s="32">
        <f>IF(AC32=0,"",AB32/AC32)</f>
        <v>0.19222541447458427</v>
      </c>
      <c r="AE32" s="30"/>
      <c r="AF32" s="59">
        <f>SUM(AF16:AF31)</f>
        <v>534202.31000000006</v>
      </c>
      <c r="AG32" s="59">
        <f>SUM(AG16:AG31)</f>
        <v>1639348.07</v>
      </c>
      <c r="AH32" s="59">
        <f>SUM(AH16:AH31)</f>
        <v>5495268</v>
      </c>
      <c r="AI32" s="32">
        <f>IF(AH32=0,"",AG32/AH32)</f>
        <v>0.298319949090745</v>
      </c>
    </row>
    <row r="33" spans="1:35" x14ac:dyDescent="0.2">
      <c r="A33" s="3"/>
      <c r="B33" s="3"/>
      <c r="C33" s="5"/>
      <c r="D33" s="5"/>
      <c r="E33" s="5"/>
      <c r="F33" s="5"/>
      <c r="G33" s="30"/>
      <c r="H33" s="30"/>
      <c r="I33" s="30"/>
      <c r="J33" s="8"/>
      <c r="K33" s="30"/>
      <c r="L33" s="30"/>
      <c r="M33" s="30"/>
      <c r="N33" s="30"/>
      <c r="O33" s="8"/>
      <c r="P33" s="30"/>
      <c r="Q33" s="30"/>
      <c r="R33" s="30"/>
      <c r="S33" s="30"/>
      <c r="T33" s="8"/>
      <c r="U33" s="30"/>
      <c r="V33" s="30"/>
      <c r="W33" s="30"/>
      <c r="X33" s="30"/>
      <c r="Y33" s="8"/>
      <c r="Z33" s="30"/>
      <c r="AA33" s="30"/>
      <c r="AB33" s="30"/>
      <c r="AC33" s="30"/>
      <c r="AD33" s="8"/>
      <c r="AE33" s="30"/>
      <c r="AF33" s="30"/>
      <c r="AG33" s="30"/>
      <c r="AH33" s="30"/>
      <c r="AI33" s="8"/>
    </row>
    <row r="34" spans="1:35" ht="15.75" x14ac:dyDescent="0.25">
      <c r="A34" s="3"/>
      <c r="B34" s="3"/>
      <c r="C34" s="9" t="s">
        <v>36</v>
      </c>
      <c r="D34" s="5"/>
      <c r="E34" s="5"/>
      <c r="F34" s="5"/>
      <c r="G34" s="30"/>
      <c r="H34" s="30"/>
      <c r="I34" s="30"/>
      <c r="J34" s="8"/>
      <c r="K34" s="30"/>
      <c r="L34" s="30"/>
      <c r="M34" s="30"/>
      <c r="N34" s="30"/>
      <c r="O34" s="8"/>
      <c r="P34" s="30"/>
      <c r="Q34" s="30"/>
      <c r="R34" s="30"/>
      <c r="S34" s="30"/>
      <c r="T34" s="8"/>
      <c r="U34" s="30"/>
      <c r="V34" s="30"/>
      <c r="W34" s="30"/>
      <c r="X34" s="30"/>
      <c r="Y34" s="8"/>
      <c r="Z34" s="30"/>
      <c r="AA34" s="30"/>
      <c r="AB34" s="30"/>
      <c r="AC34" s="30"/>
      <c r="AD34" s="8"/>
      <c r="AE34" s="30"/>
      <c r="AF34" s="30"/>
      <c r="AG34" s="30"/>
      <c r="AH34" s="30"/>
      <c r="AI34" s="8"/>
    </row>
    <row r="35" spans="1:35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30"/>
      <c r="H35" s="30"/>
      <c r="I35" s="30"/>
      <c r="J35" s="8"/>
      <c r="K35" s="30"/>
      <c r="L35" s="30"/>
      <c r="M35" s="30"/>
      <c r="N35" s="30"/>
      <c r="O35" s="8"/>
      <c r="P35" s="30"/>
      <c r="Q35" s="30"/>
      <c r="R35" s="30"/>
      <c r="S35" s="30"/>
      <c r="T35" s="8"/>
      <c r="U35" s="30"/>
      <c r="V35" s="30"/>
      <c r="W35" s="30"/>
      <c r="X35" s="30"/>
      <c r="Y35" s="8"/>
      <c r="Z35" s="30"/>
      <c r="AA35" s="30"/>
      <c r="AB35" s="30"/>
      <c r="AC35" s="30"/>
      <c r="AD35" s="8"/>
      <c r="AE35" s="30"/>
      <c r="AF35" s="30"/>
      <c r="AG35" s="30"/>
      <c r="AH35" s="30"/>
      <c r="AI35" s="8"/>
    </row>
    <row r="36" spans="1:35" ht="15.75" x14ac:dyDescent="0.25">
      <c r="A36" s="14" t="s">
        <v>36</v>
      </c>
      <c r="B36" s="3" t="s">
        <v>37</v>
      </c>
      <c r="C36" s="5" t="s">
        <v>17</v>
      </c>
      <c r="D36" s="34" t="s">
        <v>65</v>
      </c>
      <c r="E36" s="18">
        <v>5000</v>
      </c>
      <c r="F36" s="34"/>
      <c r="G36" s="23">
        <v>253997.58000000002</v>
      </c>
      <c r="H36" s="23">
        <v>495459.7900000001</v>
      </c>
      <c r="I36" s="23">
        <v>3070955</v>
      </c>
      <c r="J36" s="8">
        <f t="shared" ref="J36:J51" si="29">IF(I36=0,"%",H36/I36)</f>
        <v>0.16133736573801963</v>
      </c>
      <c r="K36" s="30"/>
      <c r="L36" s="23">
        <v>0</v>
      </c>
      <c r="M36" s="23">
        <v>0</v>
      </c>
      <c r="N36" s="23">
        <v>0</v>
      </c>
      <c r="O36" s="8" t="str">
        <f t="shared" ref="O36:O51" si="30">IF(N36=0,"%",M36/N36)</f>
        <v>%</v>
      </c>
      <c r="P36" s="30"/>
      <c r="Q36" s="23">
        <v>14501.92</v>
      </c>
      <c r="R36" s="23">
        <v>89374.399999999994</v>
      </c>
      <c r="S36" s="23">
        <v>251703</v>
      </c>
      <c r="T36" s="8">
        <f t="shared" ref="T36:T51" si="31">IF(S36=0,"%",R36/S36)</f>
        <v>0.35507880319265162</v>
      </c>
      <c r="U36" s="30"/>
      <c r="V36" s="23">
        <v>0</v>
      </c>
      <c r="W36" s="23">
        <v>0</v>
      </c>
      <c r="X36" s="23">
        <v>0</v>
      </c>
      <c r="Y36" s="8" t="str">
        <f t="shared" ref="Y36:Y51" si="32">IF(X36=0,"%",W36/X36)</f>
        <v>%</v>
      </c>
      <c r="Z36" s="30"/>
      <c r="AA36" s="23">
        <v>0</v>
      </c>
      <c r="AB36" s="23">
        <v>0</v>
      </c>
      <c r="AC36" s="23">
        <v>0</v>
      </c>
      <c r="AD36" s="8" t="str">
        <f t="shared" ref="AD36:AD51" si="33">IF(AC36=0,"%",AB36/AC36)</f>
        <v>%</v>
      </c>
      <c r="AE36" s="30"/>
      <c r="AF36" s="23">
        <f t="shared" ref="AF36:AF49" si="34">G36+Q36+V36</f>
        <v>268499.5</v>
      </c>
      <c r="AG36" s="23">
        <f t="shared" ref="AG36:AG49" si="35">H36+R36+W36</f>
        <v>584834.19000000006</v>
      </c>
      <c r="AH36" s="23">
        <f t="shared" ref="AH36:AH49" si="36">I36+S36+X36</f>
        <v>3322658</v>
      </c>
      <c r="AI36" s="8">
        <f t="shared" ref="AI36:AI51" si="37">IF(AH36=0,"%",AG36/AH36)</f>
        <v>0.17601395930607364</v>
      </c>
    </row>
    <row r="37" spans="1:35" ht="15.75" x14ac:dyDescent="0.25">
      <c r="A37" s="14" t="s">
        <v>36</v>
      </c>
      <c r="B37" s="3" t="s">
        <v>37</v>
      </c>
      <c r="C37" s="5" t="s">
        <v>17</v>
      </c>
      <c r="D37" s="34" t="s">
        <v>66</v>
      </c>
      <c r="E37" s="18">
        <v>6000</v>
      </c>
      <c r="F37" s="34"/>
      <c r="G37" s="23">
        <v>8725.92</v>
      </c>
      <c r="H37" s="23">
        <v>20603.61</v>
      </c>
      <c r="I37" s="23">
        <v>116632</v>
      </c>
      <c r="J37" s="8">
        <f t="shared" si="29"/>
        <v>0.17665486315933879</v>
      </c>
      <c r="K37" s="30"/>
      <c r="L37" s="23">
        <v>0</v>
      </c>
      <c r="M37" s="23">
        <v>0</v>
      </c>
      <c r="N37" s="23">
        <v>0</v>
      </c>
      <c r="O37" s="8" t="str">
        <f t="shared" si="30"/>
        <v>%</v>
      </c>
      <c r="P37" s="30"/>
      <c r="Q37" s="23">
        <v>0</v>
      </c>
      <c r="R37" s="23">
        <v>0</v>
      </c>
      <c r="S37" s="23">
        <v>0</v>
      </c>
      <c r="T37" s="8" t="str">
        <f t="shared" si="31"/>
        <v>%</v>
      </c>
      <c r="U37" s="30"/>
      <c r="V37" s="23">
        <v>0</v>
      </c>
      <c r="W37" s="23">
        <v>0</v>
      </c>
      <c r="X37" s="23">
        <v>0</v>
      </c>
      <c r="Y37" s="8" t="str">
        <f t="shared" si="32"/>
        <v>%</v>
      </c>
      <c r="Z37" s="30"/>
      <c r="AA37" s="23">
        <v>0</v>
      </c>
      <c r="AB37" s="23">
        <v>0</v>
      </c>
      <c r="AC37" s="23">
        <v>0</v>
      </c>
      <c r="AD37" s="8" t="str">
        <f t="shared" si="33"/>
        <v>%</v>
      </c>
      <c r="AE37" s="30"/>
      <c r="AF37" s="23">
        <f t="shared" si="34"/>
        <v>8725.92</v>
      </c>
      <c r="AG37" s="23">
        <f t="shared" si="35"/>
        <v>20603.61</v>
      </c>
      <c r="AH37" s="23">
        <f t="shared" si="36"/>
        <v>116632</v>
      </c>
      <c r="AI37" s="8">
        <f t="shared" si="37"/>
        <v>0.17665486315933879</v>
      </c>
    </row>
    <row r="38" spans="1:35" ht="15.75" x14ac:dyDescent="0.25">
      <c r="A38" s="14" t="s">
        <v>36</v>
      </c>
      <c r="B38" s="3" t="s">
        <v>37</v>
      </c>
      <c r="C38" s="5" t="s">
        <v>17</v>
      </c>
      <c r="D38" s="34" t="s">
        <v>67</v>
      </c>
      <c r="E38" s="18">
        <v>7100</v>
      </c>
      <c r="F38" s="34"/>
      <c r="G38" s="23">
        <v>6000</v>
      </c>
      <c r="H38" s="23">
        <v>8000</v>
      </c>
      <c r="I38" s="23">
        <v>12500</v>
      </c>
      <c r="J38" s="8">
        <f t="shared" si="29"/>
        <v>0.64</v>
      </c>
      <c r="K38" s="30"/>
      <c r="L38" s="23">
        <v>0</v>
      </c>
      <c r="M38" s="23">
        <v>0</v>
      </c>
      <c r="N38" s="23">
        <v>0</v>
      </c>
      <c r="O38" s="8" t="str">
        <f t="shared" si="30"/>
        <v>%</v>
      </c>
      <c r="P38" s="30"/>
      <c r="Q38" s="23">
        <v>0</v>
      </c>
      <c r="R38" s="23">
        <v>0</v>
      </c>
      <c r="S38" s="23">
        <v>0</v>
      </c>
      <c r="T38" s="8" t="str">
        <f t="shared" si="31"/>
        <v>%</v>
      </c>
      <c r="U38" s="30"/>
      <c r="V38" s="23">
        <v>0</v>
      </c>
      <c r="W38" s="23">
        <v>0</v>
      </c>
      <c r="X38" s="23">
        <v>0</v>
      </c>
      <c r="Y38" s="8" t="str">
        <f t="shared" si="32"/>
        <v>%</v>
      </c>
      <c r="Z38" s="30"/>
      <c r="AA38" s="23">
        <v>0</v>
      </c>
      <c r="AB38" s="23">
        <v>0</v>
      </c>
      <c r="AC38" s="23">
        <v>0</v>
      </c>
      <c r="AD38" s="8" t="str">
        <f t="shared" si="33"/>
        <v>%</v>
      </c>
      <c r="AE38" s="30"/>
      <c r="AF38" s="23">
        <f t="shared" si="34"/>
        <v>6000</v>
      </c>
      <c r="AG38" s="23">
        <f t="shared" si="35"/>
        <v>8000</v>
      </c>
      <c r="AH38" s="23">
        <f t="shared" si="36"/>
        <v>12500</v>
      </c>
      <c r="AI38" s="8">
        <f t="shared" si="37"/>
        <v>0.64</v>
      </c>
    </row>
    <row r="39" spans="1:35" ht="15.75" x14ac:dyDescent="0.25">
      <c r="A39" s="14" t="s">
        <v>36</v>
      </c>
      <c r="B39" s="3" t="s">
        <v>37</v>
      </c>
      <c r="C39" s="5"/>
      <c r="D39" s="34" t="s">
        <v>68</v>
      </c>
      <c r="E39" s="18">
        <v>7200</v>
      </c>
      <c r="F39" s="34"/>
      <c r="G39" s="23">
        <v>0</v>
      </c>
      <c r="H39" s="23">
        <v>0</v>
      </c>
      <c r="I39" s="23">
        <v>0</v>
      </c>
      <c r="J39" s="8" t="str">
        <f t="shared" si="29"/>
        <v>%</v>
      </c>
      <c r="K39" s="30"/>
      <c r="L39" s="23">
        <v>0</v>
      </c>
      <c r="M39" s="23">
        <v>0</v>
      </c>
      <c r="N39" s="23">
        <v>0</v>
      </c>
      <c r="O39" s="8" t="str">
        <f t="shared" si="30"/>
        <v>%</v>
      </c>
      <c r="P39" s="30"/>
      <c r="Q39" s="23">
        <v>0</v>
      </c>
      <c r="R39" s="23">
        <v>0</v>
      </c>
      <c r="S39" s="23">
        <v>0</v>
      </c>
      <c r="T39" s="8" t="str">
        <f t="shared" si="31"/>
        <v>%</v>
      </c>
      <c r="U39" s="30"/>
      <c r="V39" s="23">
        <v>0</v>
      </c>
      <c r="W39" s="23">
        <v>0</v>
      </c>
      <c r="X39" s="23">
        <v>0</v>
      </c>
      <c r="Y39" s="8" t="str">
        <f t="shared" si="32"/>
        <v>%</v>
      </c>
      <c r="Z39" s="30"/>
      <c r="AA39" s="23">
        <v>0</v>
      </c>
      <c r="AB39" s="23">
        <v>0</v>
      </c>
      <c r="AC39" s="23">
        <v>0</v>
      </c>
      <c r="AD39" s="8" t="str">
        <f t="shared" si="33"/>
        <v>%</v>
      </c>
      <c r="AE39" s="30"/>
      <c r="AF39" s="23">
        <f t="shared" si="34"/>
        <v>0</v>
      </c>
      <c r="AG39" s="23">
        <f t="shared" si="35"/>
        <v>0</v>
      </c>
      <c r="AH39" s="23">
        <f t="shared" si="36"/>
        <v>0</v>
      </c>
      <c r="AI39" s="8" t="str">
        <f t="shared" si="37"/>
        <v>%</v>
      </c>
    </row>
    <row r="40" spans="1:35" ht="15.75" x14ac:dyDescent="0.25">
      <c r="A40" s="14" t="s">
        <v>36</v>
      </c>
      <c r="B40" s="3" t="s">
        <v>37</v>
      </c>
      <c r="C40" s="5" t="s">
        <v>17</v>
      </c>
      <c r="D40" s="34" t="s">
        <v>69</v>
      </c>
      <c r="E40" s="18">
        <v>7300</v>
      </c>
      <c r="F40" s="34"/>
      <c r="G40" s="23">
        <v>27269.090000000004</v>
      </c>
      <c r="H40" s="23">
        <v>94626.209999999992</v>
      </c>
      <c r="I40" s="23">
        <v>485600</v>
      </c>
      <c r="J40" s="8">
        <f t="shared" si="29"/>
        <v>0.19486451812191102</v>
      </c>
      <c r="K40" s="30"/>
      <c r="L40" s="23">
        <v>0</v>
      </c>
      <c r="M40" s="23">
        <v>0</v>
      </c>
      <c r="N40" s="23">
        <v>0</v>
      </c>
      <c r="O40" s="8" t="str">
        <f t="shared" si="30"/>
        <v>%</v>
      </c>
      <c r="P40" s="30"/>
      <c r="Q40" s="23">
        <v>0</v>
      </c>
      <c r="R40" s="23">
        <v>0</v>
      </c>
      <c r="S40" s="23">
        <v>0</v>
      </c>
      <c r="T40" s="8" t="str">
        <f t="shared" si="31"/>
        <v>%</v>
      </c>
      <c r="U40" s="30"/>
      <c r="V40" s="23">
        <v>0</v>
      </c>
      <c r="W40" s="23">
        <v>0</v>
      </c>
      <c r="X40" s="23">
        <v>0</v>
      </c>
      <c r="Y40" s="8" t="str">
        <f t="shared" si="32"/>
        <v>%</v>
      </c>
      <c r="Z40" s="30"/>
      <c r="AA40" s="23">
        <v>0</v>
      </c>
      <c r="AB40" s="23">
        <v>0</v>
      </c>
      <c r="AC40" s="23">
        <v>0</v>
      </c>
      <c r="AD40" s="8" t="str">
        <f t="shared" si="33"/>
        <v>%</v>
      </c>
      <c r="AE40" s="30"/>
      <c r="AF40" s="23">
        <f t="shared" si="34"/>
        <v>27269.090000000004</v>
      </c>
      <c r="AG40" s="23">
        <f t="shared" si="35"/>
        <v>94626.209999999992</v>
      </c>
      <c r="AH40" s="23">
        <f t="shared" si="36"/>
        <v>485600</v>
      </c>
      <c r="AI40" s="8">
        <f t="shared" si="37"/>
        <v>0.19486451812191102</v>
      </c>
    </row>
    <row r="41" spans="1:35" ht="15.75" x14ac:dyDescent="0.25">
      <c r="A41" s="14" t="s">
        <v>36</v>
      </c>
      <c r="B41" s="3" t="s">
        <v>37</v>
      </c>
      <c r="C41" s="5" t="s">
        <v>17</v>
      </c>
      <c r="D41" s="34" t="s">
        <v>70</v>
      </c>
      <c r="E41" s="18">
        <v>7400</v>
      </c>
      <c r="F41" s="34"/>
      <c r="G41" s="23">
        <v>0</v>
      </c>
      <c r="H41" s="23">
        <v>0</v>
      </c>
      <c r="I41" s="23">
        <v>0</v>
      </c>
      <c r="J41" s="8" t="str">
        <f t="shared" si="29"/>
        <v>%</v>
      </c>
      <c r="K41" s="30"/>
      <c r="L41" s="23">
        <v>0</v>
      </c>
      <c r="M41" s="23">
        <v>0</v>
      </c>
      <c r="N41" s="23">
        <v>0</v>
      </c>
      <c r="O41" s="8" t="str">
        <f t="shared" si="30"/>
        <v>%</v>
      </c>
      <c r="P41" s="30"/>
      <c r="Q41" s="23">
        <v>0</v>
      </c>
      <c r="R41" s="23">
        <v>0</v>
      </c>
      <c r="S41" s="23">
        <v>0</v>
      </c>
      <c r="T41" s="8" t="str">
        <f t="shared" si="31"/>
        <v>%</v>
      </c>
      <c r="U41" s="30"/>
      <c r="V41" s="23">
        <v>0</v>
      </c>
      <c r="W41" s="23">
        <v>0</v>
      </c>
      <c r="X41" s="23">
        <v>0</v>
      </c>
      <c r="Y41" s="8" t="str">
        <f t="shared" si="32"/>
        <v>%</v>
      </c>
      <c r="Z41" s="30"/>
      <c r="AA41" s="23">
        <v>0</v>
      </c>
      <c r="AB41" s="23">
        <v>0</v>
      </c>
      <c r="AC41" s="23">
        <v>0</v>
      </c>
      <c r="AD41" s="8" t="str">
        <f t="shared" si="33"/>
        <v>%</v>
      </c>
      <c r="AE41" s="30"/>
      <c r="AF41" s="23">
        <f t="shared" si="34"/>
        <v>0</v>
      </c>
      <c r="AG41" s="23">
        <f t="shared" si="35"/>
        <v>0</v>
      </c>
      <c r="AH41" s="23">
        <f t="shared" si="36"/>
        <v>0</v>
      </c>
      <c r="AI41" s="8" t="str">
        <f t="shared" si="37"/>
        <v>%</v>
      </c>
    </row>
    <row r="42" spans="1:35" ht="15.75" x14ac:dyDescent="0.25">
      <c r="A42" s="14" t="s">
        <v>36</v>
      </c>
      <c r="B42" s="3" t="s">
        <v>37</v>
      </c>
      <c r="C42" s="5" t="s">
        <v>17</v>
      </c>
      <c r="D42" s="34" t="s">
        <v>71</v>
      </c>
      <c r="E42" s="18">
        <v>7500</v>
      </c>
      <c r="F42" s="34"/>
      <c r="G42" s="23">
        <v>2406.3200000000002</v>
      </c>
      <c r="H42" s="23">
        <v>7210.5</v>
      </c>
      <c r="I42" s="23">
        <v>24417</v>
      </c>
      <c r="J42" s="8">
        <f t="shared" si="29"/>
        <v>0.29530654871605849</v>
      </c>
      <c r="K42" s="30"/>
      <c r="L42" s="23">
        <v>0</v>
      </c>
      <c r="M42" s="23">
        <v>0</v>
      </c>
      <c r="N42" s="23">
        <v>0</v>
      </c>
      <c r="O42" s="8" t="str">
        <f t="shared" si="30"/>
        <v>%</v>
      </c>
      <c r="P42" s="30"/>
      <c r="Q42" s="23">
        <v>0</v>
      </c>
      <c r="R42" s="23">
        <v>0</v>
      </c>
      <c r="S42" s="23">
        <v>0</v>
      </c>
      <c r="T42" s="8" t="str">
        <f t="shared" si="31"/>
        <v>%</v>
      </c>
      <c r="U42" s="30"/>
      <c r="V42" s="23">
        <v>0</v>
      </c>
      <c r="W42" s="23">
        <v>0</v>
      </c>
      <c r="X42" s="23">
        <v>0</v>
      </c>
      <c r="Y42" s="8" t="str">
        <f t="shared" si="32"/>
        <v>%</v>
      </c>
      <c r="Z42" s="30"/>
      <c r="AA42" s="23">
        <v>0</v>
      </c>
      <c r="AB42" s="23">
        <v>0</v>
      </c>
      <c r="AC42" s="23">
        <v>0</v>
      </c>
      <c r="AD42" s="8" t="str">
        <f t="shared" si="33"/>
        <v>%</v>
      </c>
      <c r="AE42" s="30"/>
      <c r="AF42" s="23">
        <f t="shared" si="34"/>
        <v>2406.3200000000002</v>
      </c>
      <c r="AG42" s="23">
        <f t="shared" si="35"/>
        <v>7210.5</v>
      </c>
      <c r="AH42" s="23">
        <f t="shared" si="36"/>
        <v>24417</v>
      </c>
      <c r="AI42" s="8">
        <f t="shared" si="37"/>
        <v>0.29530654871605849</v>
      </c>
    </row>
    <row r="43" spans="1:35" ht="15.75" x14ac:dyDescent="0.25">
      <c r="A43" s="14" t="s">
        <v>36</v>
      </c>
      <c r="B43" s="3" t="s">
        <v>37</v>
      </c>
      <c r="C43" s="5" t="s">
        <v>17</v>
      </c>
      <c r="D43" s="34" t="s">
        <v>72</v>
      </c>
      <c r="E43" s="18">
        <v>7600</v>
      </c>
      <c r="F43" s="34"/>
      <c r="G43" s="23">
        <v>0</v>
      </c>
      <c r="H43" s="23">
        <v>0</v>
      </c>
      <c r="I43" s="23">
        <v>0</v>
      </c>
      <c r="J43" s="8" t="str">
        <f t="shared" si="29"/>
        <v>%</v>
      </c>
      <c r="K43" s="30"/>
      <c r="L43" s="23">
        <v>0</v>
      </c>
      <c r="M43" s="23">
        <v>0</v>
      </c>
      <c r="N43" s="23">
        <v>0</v>
      </c>
      <c r="O43" s="8" t="str">
        <f t="shared" si="30"/>
        <v>%</v>
      </c>
      <c r="P43" s="30"/>
      <c r="Q43" s="23">
        <v>0</v>
      </c>
      <c r="R43" s="23">
        <v>0</v>
      </c>
      <c r="S43" s="23">
        <v>0</v>
      </c>
      <c r="T43" s="8" t="str">
        <f t="shared" si="31"/>
        <v>%</v>
      </c>
      <c r="U43" s="30"/>
      <c r="V43" s="23">
        <v>0</v>
      </c>
      <c r="W43" s="23">
        <v>0</v>
      </c>
      <c r="X43" s="23">
        <v>0</v>
      </c>
      <c r="Y43" s="8" t="str">
        <f t="shared" si="32"/>
        <v>%</v>
      </c>
      <c r="Z43" s="30"/>
      <c r="AA43" s="23">
        <v>0</v>
      </c>
      <c r="AB43" s="23">
        <v>0</v>
      </c>
      <c r="AC43" s="23">
        <v>0</v>
      </c>
      <c r="AD43" s="8" t="str">
        <f t="shared" si="33"/>
        <v>%</v>
      </c>
      <c r="AE43" s="30"/>
      <c r="AF43" s="23">
        <f t="shared" si="34"/>
        <v>0</v>
      </c>
      <c r="AG43" s="23">
        <f t="shared" si="35"/>
        <v>0</v>
      </c>
      <c r="AH43" s="23">
        <f t="shared" si="36"/>
        <v>0</v>
      </c>
      <c r="AI43" s="8" t="str">
        <f t="shared" si="37"/>
        <v>%</v>
      </c>
    </row>
    <row r="44" spans="1:35" ht="15.75" x14ac:dyDescent="0.25">
      <c r="A44" s="14" t="s">
        <v>36</v>
      </c>
      <c r="B44" s="3" t="s">
        <v>37</v>
      </c>
      <c r="C44" s="5" t="s">
        <v>17</v>
      </c>
      <c r="D44" s="34" t="s">
        <v>73</v>
      </c>
      <c r="E44" s="18">
        <v>7700</v>
      </c>
      <c r="F44" s="34"/>
      <c r="G44" s="23">
        <v>0</v>
      </c>
      <c r="H44" s="23">
        <v>0</v>
      </c>
      <c r="I44" s="23">
        <v>0</v>
      </c>
      <c r="J44" s="8" t="str">
        <f t="shared" si="29"/>
        <v>%</v>
      </c>
      <c r="K44" s="30"/>
      <c r="L44" s="23">
        <v>0</v>
      </c>
      <c r="M44" s="23">
        <v>0</v>
      </c>
      <c r="N44" s="23">
        <v>0</v>
      </c>
      <c r="O44" s="8" t="str">
        <f t="shared" si="30"/>
        <v>%</v>
      </c>
      <c r="P44" s="30"/>
      <c r="Q44" s="23">
        <v>0</v>
      </c>
      <c r="R44" s="23">
        <v>0</v>
      </c>
      <c r="S44" s="23">
        <v>0</v>
      </c>
      <c r="T44" s="8" t="str">
        <f t="shared" si="31"/>
        <v>%</v>
      </c>
      <c r="U44" s="30"/>
      <c r="V44" s="23">
        <v>0</v>
      </c>
      <c r="W44" s="23">
        <v>0</v>
      </c>
      <c r="X44" s="23">
        <v>0</v>
      </c>
      <c r="Y44" s="8" t="str">
        <f t="shared" si="32"/>
        <v>%</v>
      </c>
      <c r="Z44" s="30"/>
      <c r="AA44" s="23">
        <v>0</v>
      </c>
      <c r="AB44" s="23">
        <v>0</v>
      </c>
      <c r="AC44" s="23">
        <v>0</v>
      </c>
      <c r="AD44" s="8" t="str">
        <f t="shared" si="33"/>
        <v>%</v>
      </c>
      <c r="AE44" s="30"/>
      <c r="AF44" s="23">
        <f t="shared" si="34"/>
        <v>0</v>
      </c>
      <c r="AG44" s="23">
        <f t="shared" si="35"/>
        <v>0</v>
      </c>
      <c r="AH44" s="23">
        <f t="shared" si="36"/>
        <v>0</v>
      </c>
      <c r="AI44" s="8" t="str">
        <f t="shared" si="37"/>
        <v>%</v>
      </c>
    </row>
    <row r="45" spans="1:35" ht="15.75" x14ac:dyDescent="0.25">
      <c r="A45" s="14" t="s">
        <v>36</v>
      </c>
      <c r="B45" s="3" t="s">
        <v>37</v>
      </c>
      <c r="C45" s="5" t="s">
        <v>17</v>
      </c>
      <c r="D45" s="34" t="s">
        <v>74</v>
      </c>
      <c r="E45" s="18">
        <v>7800</v>
      </c>
      <c r="F45" s="34"/>
      <c r="G45" s="23">
        <v>0</v>
      </c>
      <c r="H45" s="23">
        <v>0</v>
      </c>
      <c r="I45" s="23">
        <v>15000</v>
      </c>
      <c r="J45" s="8">
        <f t="shared" si="29"/>
        <v>0</v>
      </c>
      <c r="K45" s="30"/>
      <c r="L45" s="23">
        <v>0</v>
      </c>
      <c r="M45" s="23">
        <v>0</v>
      </c>
      <c r="N45" s="23">
        <v>0</v>
      </c>
      <c r="O45" s="8" t="str">
        <f t="shared" si="30"/>
        <v>%</v>
      </c>
      <c r="P45" s="30"/>
      <c r="Q45" s="23">
        <v>0</v>
      </c>
      <c r="R45" s="23">
        <v>0</v>
      </c>
      <c r="S45" s="23">
        <v>0</v>
      </c>
      <c r="T45" s="8" t="str">
        <f t="shared" si="31"/>
        <v>%</v>
      </c>
      <c r="U45" s="30"/>
      <c r="V45" s="23">
        <v>0</v>
      </c>
      <c r="W45" s="23">
        <v>0</v>
      </c>
      <c r="X45" s="23">
        <v>0</v>
      </c>
      <c r="Y45" s="8" t="str">
        <f t="shared" si="32"/>
        <v>%</v>
      </c>
      <c r="Z45" s="30"/>
      <c r="AA45" s="23">
        <v>0</v>
      </c>
      <c r="AB45" s="23">
        <v>0</v>
      </c>
      <c r="AC45" s="23">
        <v>0</v>
      </c>
      <c r="AD45" s="8" t="str">
        <f t="shared" si="33"/>
        <v>%</v>
      </c>
      <c r="AE45" s="30"/>
      <c r="AF45" s="23">
        <f t="shared" si="34"/>
        <v>0</v>
      </c>
      <c r="AG45" s="23">
        <f t="shared" si="35"/>
        <v>0</v>
      </c>
      <c r="AH45" s="23">
        <f t="shared" si="36"/>
        <v>15000</v>
      </c>
      <c r="AI45" s="8">
        <f t="shared" si="37"/>
        <v>0</v>
      </c>
    </row>
    <row r="46" spans="1:35" ht="15.75" x14ac:dyDescent="0.25">
      <c r="A46" s="14" t="s">
        <v>36</v>
      </c>
      <c r="B46" s="3" t="s">
        <v>37</v>
      </c>
      <c r="C46" s="5" t="s">
        <v>17</v>
      </c>
      <c r="D46" s="34" t="s">
        <v>75</v>
      </c>
      <c r="E46" s="18">
        <v>7900</v>
      </c>
      <c r="F46" s="34"/>
      <c r="G46" s="23">
        <v>18240.96</v>
      </c>
      <c r="H46" s="23">
        <v>53391.32</v>
      </c>
      <c r="I46" s="23">
        <v>269019</v>
      </c>
      <c r="J46" s="8">
        <f t="shared" si="29"/>
        <v>0.19846672539857779</v>
      </c>
      <c r="K46" s="30"/>
      <c r="L46" s="23">
        <v>0</v>
      </c>
      <c r="M46" s="23">
        <v>0</v>
      </c>
      <c r="N46" s="23">
        <v>0</v>
      </c>
      <c r="O46" s="8" t="str">
        <f t="shared" si="30"/>
        <v>%</v>
      </c>
      <c r="P46" s="30"/>
      <c r="Q46" s="23">
        <v>0</v>
      </c>
      <c r="R46" s="23">
        <v>0</v>
      </c>
      <c r="S46" s="23">
        <v>0</v>
      </c>
      <c r="T46" s="8" t="str">
        <f t="shared" si="31"/>
        <v>%</v>
      </c>
      <c r="U46" s="30"/>
      <c r="V46" s="23">
        <v>0</v>
      </c>
      <c r="W46" s="23">
        <v>0</v>
      </c>
      <c r="X46" s="23">
        <v>0</v>
      </c>
      <c r="Y46" s="8" t="str">
        <f t="shared" si="32"/>
        <v>%</v>
      </c>
      <c r="Z46" s="30"/>
      <c r="AA46" s="23">
        <v>0</v>
      </c>
      <c r="AB46" s="23">
        <v>0</v>
      </c>
      <c r="AC46" s="23">
        <v>0</v>
      </c>
      <c r="AD46" s="8" t="str">
        <f t="shared" si="33"/>
        <v>%</v>
      </c>
      <c r="AE46" s="30"/>
      <c r="AF46" s="23">
        <f t="shared" si="34"/>
        <v>18240.96</v>
      </c>
      <c r="AG46" s="23">
        <f t="shared" si="35"/>
        <v>53391.32</v>
      </c>
      <c r="AH46" s="23">
        <f t="shared" si="36"/>
        <v>269019</v>
      </c>
      <c r="AI46" s="8">
        <f t="shared" si="37"/>
        <v>0.19846672539857779</v>
      </c>
    </row>
    <row r="47" spans="1:35" ht="15.75" x14ac:dyDescent="0.25">
      <c r="A47" s="14" t="s">
        <v>36</v>
      </c>
      <c r="B47" s="3" t="s">
        <v>37</v>
      </c>
      <c r="C47" s="5" t="s">
        <v>17</v>
      </c>
      <c r="D47" s="34" t="s">
        <v>76</v>
      </c>
      <c r="E47" s="18">
        <v>8100</v>
      </c>
      <c r="F47" s="34"/>
      <c r="G47" s="23">
        <v>1650</v>
      </c>
      <c r="H47" s="23">
        <v>1650</v>
      </c>
      <c r="I47" s="23">
        <v>5000</v>
      </c>
      <c r="J47" s="8">
        <f t="shared" si="29"/>
        <v>0.33</v>
      </c>
      <c r="K47" s="30"/>
      <c r="L47" s="23">
        <v>0</v>
      </c>
      <c r="M47" s="23">
        <v>0</v>
      </c>
      <c r="N47" s="23">
        <v>0</v>
      </c>
      <c r="O47" s="8" t="str">
        <f t="shared" si="30"/>
        <v>%</v>
      </c>
      <c r="P47" s="30"/>
      <c r="Q47" s="23">
        <v>0</v>
      </c>
      <c r="R47" s="23">
        <v>0</v>
      </c>
      <c r="S47" s="23">
        <v>0</v>
      </c>
      <c r="T47" s="8" t="str">
        <f t="shared" si="31"/>
        <v>%</v>
      </c>
      <c r="U47" s="30"/>
      <c r="V47" s="23">
        <v>0</v>
      </c>
      <c r="W47" s="23">
        <v>0</v>
      </c>
      <c r="X47" s="23">
        <v>0</v>
      </c>
      <c r="Y47" s="8" t="str">
        <f t="shared" si="32"/>
        <v>%</v>
      </c>
      <c r="Z47" s="30"/>
      <c r="AA47" s="23">
        <v>0</v>
      </c>
      <c r="AB47" s="23">
        <v>0</v>
      </c>
      <c r="AC47" s="23">
        <v>0</v>
      </c>
      <c r="AD47" s="8" t="str">
        <f t="shared" si="33"/>
        <v>%</v>
      </c>
      <c r="AE47" s="30"/>
      <c r="AF47" s="23">
        <f t="shared" si="34"/>
        <v>1650</v>
      </c>
      <c r="AG47" s="23">
        <f t="shared" si="35"/>
        <v>1650</v>
      </c>
      <c r="AH47" s="23">
        <f t="shared" si="36"/>
        <v>5000</v>
      </c>
      <c r="AI47" s="8">
        <f t="shared" si="37"/>
        <v>0.33</v>
      </c>
    </row>
    <row r="48" spans="1:35" ht="15.75" x14ac:dyDescent="0.25">
      <c r="A48" s="14" t="s">
        <v>36</v>
      </c>
      <c r="B48" s="3" t="s">
        <v>37</v>
      </c>
      <c r="C48" s="5" t="s">
        <v>17</v>
      </c>
      <c r="D48" s="34" t="s">
        <v>77</v>
      </c>
      <c r="E48" s="18">
        <v>8200</v>
      </c>
      <c r="F48" s="34"/>
      <c r="G48" s="23">
        <v>0</v>
      </c>
      <c r="H48" s="23">
        <v>0</v>
      </c>
      <c r="I48" s="23">
        <v>0</v>
      </c>
      <c r="J48" s="8" t="str">
        <f t="shared" si="29"/>
        <v>%</v>
      </c>
      <c r="K48" s="30"/>
      <c r="L48" s="23">
        <v>0</v>
      </c>
      <c r="M48" s="23">
        <v>0</v>
      </c>
      <c r="N48" s="23">
        <v>0</v>
      </c>
      <c r="O48" s="8" t="str">
        <f t="shared" si="30"/>
        <v>%</v>
      </c>
      <c r="P48" s="30"/>
      <c r="Q48" s="23">
        <v>0</v>
      </c>
      <c r="R48" s="23">
        <v>0</v>
      </c>
      <c r="S48" s="23">
        <v>0</v>
      </c>
      <c r="T48" s="8" t="str">
        <f t="shared" si="31"/>
        <v>%</v>
      </c>
      <c r="U48" s="30"/>
      <c r="V48" s="23">
        <v>0</v>
      </c>
      <c r="W48" s="23">
        <v>0</v>
      </c>
      <c r="X48" s="23">
        <v>0</v>
      </c>
      <c r="Y48" s="8" t="str">
        <f t="shared" si="32"/>
        <v>%</v>
      </c>
      <c r="Z48" s="30"/>
      <c r="AA48" s="23">
        <v>0</v>
      </c>
      <c r="AB48" s="23">
        <v>0</v>
      </c>
      <c r="AC48" s="23">
        <v>0</v>
      </c>
      <c r="AD48" s="8" t="str">
        <f t="shared" si="33"/>
        <v>%</v>
      </c>
      <c r="AE48" s="30"/>
      <c r="AF48" s="23">
        <f t="shared" si="34"/>
        <v>0</v>
      </c>
      <c r="AG48" s="23">
        <f t="shared" si="35"/>
        <v>0</v>
      </c>
      <c r="AH48" s="23">
        <f t="shared" si="36"/>
        <v>0</v>
      </c>
      <c r="AI48" s="8" t="str">
        <f t="shared" si="37"/>
        <v>%</v>
      </c>
    </row>
    <row r="49" spans="1:35" ht="15.75" x14ac:dyDescent="0.25">
      <c r="A49" s="14" t="s">
        <v>36</v>
      </c>
      <c r="B49" s="3" t="s">
        <v>37</v>
      </c>
      <c r="C49" s="5" t="s">
        <v>17</v>
      </c>
      <c r="D49" s="34" t="s">
        <v>78</v>
      </c>
      <c r="E49" s="18">
        <v>9100</v>
      </c>
      <c r="F49" s="34"/>
      <c r="G49" s="23">
        <v>0</v>
      </c>
      <c r="H49" s="23">
        <v>0</v>
      </c>
      <c r="I49" s="23">
        <v>12898</v>
      </c>
      <c r="J49" s="8">
        <f t="shared" si="29"/>
        <v>0</v>
      </c>
      <c r="K49" s="30"/>
      <c r="L49" s="23">
        <v>0</v>
      </c>
      <c r="M49" s="23">
        <v>0</v>
      </c>
      <c r="N49" s="23">
        <v>0</v>
      </c>
      <c r="O49" s="8" t="str">
        <f t="shared" si="30"/>
        <v>%</v>
      </c>
      <c r="P49" s="30"/>
      <c r="Q49" s="23">
        <v>0</v>
      </c>
      <c r="R49" s="23">
        <v>0</v>
      </c>
      <c r="S49" s="23">
        <v>0</v>
      </c>
      <c r="T49" s="8" t="str">
        <f t="shared" si="31"/>
        <v>%</v>
      </c>
      <c r="U49" s="30"/>
      <c r="V49" s="23">
        <v>0</v>
      </c>
      <c r="W49" s="23">
        <v>0</v>
      </c>
      <c r="X49" s="23">
        <v>0</v>
      </c>
      <c r="Y49" s="8" t="str">
        <f t="shared" si="32"/>
        <v>%</v>
      </c>
      <c r="Z49" s="30"/>
      <c r="AA49" s="23">
        <v>0</v>
      </c>
      <c r="AB49" s="23">
        <v>0</v>
      </c>
      <c r="AC49" s="23">
        <v>0</v>
      </c>
      <c r="AD49" s="8" t="str">
        <f t="shared" si="33"/>
        <v>%</v>
      </c>
      <c r="AE49" s="30"/>
      <c r="AF49" s="23">
        <f t="shared" si="34"/>
        <v>0</v>
      </c>
      <c r="AG49" s="23">
        <f t="shared" si="35"/>
        <v>0</v>
      </c>
      <c r="AH49" s="23">
        <f t="shared" si="36"/>
        <v>12898</v>
      </c>
      <c r="AI49" s="8">
        <f t="shared" si="37"/>
        <v>0</v>
      </c>
    </row>
    <row r="50" spans="1:35" ht="15.75" x14ac:dyDescent="0.25">
      <c r="A50" s="14" t="s">
        <v>36</v>
      </c>
      <c r="B50" s="3" t="s">
        <v>37</v>
      </c>
      <c r="C50" s="5" t="s">
        <v>17</v>
      </c>
      <c r="D50" s="34" t="s">
        <v>79</v>
      </c>
      <c r="E50" s="18">
        <v>9200</v>
      </c>
      <c r="F50" s="34"/>
      <c r="G50" s="23">
        <v>0</v>
      </c>
      <c r="H50" s="23">
        <v>0</v>
      </c>
      <c r="I50" s="23">
        <v>0</v>
      </c>
      <c r="J50" s="8" t="str">
        <f t="shared" si="29"/>
        <v>%</v>
      </c>
      <c r="K50" s="30"/>
      <c r="L50" s="23">
        <v>0</v>
      </c>
      <c r="M50" s="23">
        <v>0</v>
      </c>
      <c r="N50" s="23">
        <v>0</v>
      </c>
      <c r="O50" s="8" t="str">
        <f t="shared" si="30"/>
        <v>%</v>
      </c>
      <c r="P50" s="30"/>
      <c r="Q50" s="23">
        <v>0</v>
      </c>
      <c r="R50" s="23">
        <v>0</v>
      </c>
      <c r="S50" s="23">
        <v>0</v>
      </c>
      <c r="T50" s="8" t="str">
        <f t="shared" si="31"/>
        <v>%</v>
      </c>
      <c r="U50" s="30"/>
      <c r="V50" s="23">
        <v>0</v>
      </c>
      <c r="W50" s="23">
        <v>0</v>
      </c>
      <c r="X50" s="23">
        <v>0</v>
      </c>
      <c r="Y50" s="8" t="str">
        <f t="shared" si="32"/>
        <v>%</v>
      </c>
      <c r="Z50" s="30"/>
      <c r="AA50" s="23">
        <v>23500</v>
      </c>
      <c r="AB50" s="23">
        <v>70500</v>
      </c>
      <c r="AC50" s="23">
        <v>282000</v>
      </c>
      <c r="AD50" s="8">
        <f t="shared" si="33"/>
        <v>0.25</v>
      </c>
      <c r="AE50" s="30"/>
      <c r="AF50" s="23">
        <f>AA50</f>
        <v>23500</v>
      </c>
      <c r="AG50" s="23">
        <f>AB50</f>
        <v>70500</v>
      </c>
      <c r="AH50" s="23">
        <f>AC50</f>
        <v>282000</v>
      </c>
      <c r="AI50" s="8">
        <f t="shared" si="37"/>
        <v>0.25</v>
      </c>
    </row>
    <row r="51" spans="1:35" ht="15.75" x14ac:dyDescent="0.25">
      <c r="A51" s="14" t="s">
        <v>36</v>
      </c>
      <c r="B51" s="3" t="s">
        <v>37</v>
      </c>
      <c r="C51" s="5" t="s">
        <v>17</v>
      </c>
      <c r="D51" s="34" t="s">
        <v>80</v>
      </c>
      <c r="E51" s="18">
        <v>9800</v>
      </c>
      <c r="F51" s="34"/>
      <c r="G51" s="23">
        <v>0</v>
      </c>
      <c r="H51" s="23">
        <v>0</v>
      </c>
      <c r="I51" s="23">
        <v>0</v>
      </c>
      <c r="J51" s="8" t="str">
        <f t="shared" si="29"/>
        <v>%</v>
      </c>
      <c r="K51" s="30"/>
      <c r="L51" s="23">
        <v>0</v>
      </c>
      <c r="M51" s="23">
        <v>0</v>
      </c>
      <c r="N51" s="23">
        <v>0</v>
      </c>
      <c r="O51" s="8" t="str">
        <f t="shared" si="30"/>
        <v>%</v>
      </c>
      <c r="P51" s="30"/>
      <c r="Q51" s="23">
        <v>0</v>
      </c>
      <c r="R51" s="23">
        <v>0</v>
      </c>
      <c r="S51" s="23">
        <v>0</v>
      </c>
      <c r="T51" s="8" t="str">
        <f t="shared" si="31"/>
        <v>%</v>
      </c>
      <c r="U51" s="30"/>
      <c r="V51" s="23">
        <v>31587.03</v>
      </c>
      <c r="W51" s="23">
        <v>41786.629999999997</v>
      </c>
      <c r="X51" s="23">
        <v>0</v>
      </c>
      <c r="Y51" s="8" t="str">
        <f t="shared" si="32"/>
        <v>%</v>
      </c>
      <c r="Z51" s="30"/>
      <c r="AA51" s="23">
        <v>0</v>
      </c>
      <c r="AB51" s="23">
        <v>0</v>
      </c>
      <c r="AC51" s="23">
        <v>0</v>
      </c>
      <c r="AD51" s="8" t="str">
        <f t="shared" si="33"/>
        <v>%</v>
      </c>
      <c r="AE51" s="30"/>
      <c r="AF51" s="23">
        <f t="shared" ref="AF51:AH51" si="38">G51+Q51+V51</f>
        <v>31587.03</v>
      </c>
      <c r="AG51" s="23">
        <f t="shared" si="38"/>
        <v>41786.629999999997</v>
      </c>
      <c r="AH51" s="23">
        <f t="shared" si="38"/>
        <v>0</v>
      </c>
      <c r="AI51" s="8" t="str">
        <f t="shared" si="37"/>
        <v>%</v>
      </c>
    </row>
    <row r="52" spans="1:35" ht="30.75" customHeight="1" x14ac:dyDescent="0.25">
      <c r="A52" s="3"/>
      <c r="B52" s="3"/>
      <c r="C52" s="9" t="s">
        <v>38</v>
      </c>
      <c r="D52" s="5"/>
      <c r="E52" s="5"/>
      <c r="F52" s="5"/>
      <c r="G52" s="59">
        <f>SUM(G36:G51)</f>
        <v>318289.87000000005</v>
      </c>
      <c r="H52" s="59">
        <f>SUM(H36:H51)</f>
        <v>680941.43</v>
      </c>
      <c r="I52" s="59">
        <f>SUM(I36:I51)</f>
        <v>4012021</v>
      </c>
      <c r="J52" s="32">
        <f>IF(I52=0,"",H52/I52)</f>
        <v>0.16972529057051297</v>
      </c>
      <c r="K52" s="30"/>
      <c r="L52" s="31">
        <f>SUM(L36:L50)</f>
        <v>0</v>
      </c>
      <c r="M52" s="31">
        <f>SUM(M36:M50)</f>
        <v>0</v>
      </c>
      <c r="N52" s="31">
        <f>SUM(N36:N50)</f>
        <v>0</v>
      </c>
      <c r="O52" s="32" t="str">
        <f>IF(N52=0,"",M52/N52)</f>
        <v/>
      </c>
      <c r="P52" s="30"/>
      <c r="Q52" s="59">
        <f>SUM(Q36:Q50)</f>
        <v>14501.92</v>
      </c>
      <c r="R52" s="59">
        <f>SUM(R36:R50)</f>
        <v>89374.399999999994</v>
      </c>
      <c r="S52" s="59">
        <f>SUM(S36:S50)</f>
        <v>251703</v>
      </c>
      <c r="T52" s="32">
        <f>IF(S52=0,"",R52/S52)</f>
        <v>0.35507880319265162</v>
      </c>
      <c r="U52" s="30"/>
      <c r="V52" s="59">
        <f>SUM(V36:V51)</f>
        <v>31587.03</v>
      </c>
      <c r="W52" s="59">
        <f>SUM(W36:W51)</f>
        <v>41786.629999999997</v>
      </c>
      <c r="X52" s="59">
        <f>SUM(X36:X51)</f>
        <v>0</v>
      </c>
      <c r="Y52" s="32" t="str">
        <f>IF(X52=0,"",W52/X52)</f>
        <v/>
      </c>
      <c r="Z52" s="30"/>
      <c r="AA52" s="59">
        <f>SUM(AA36:AA51)</f>
        <v>23500</v>
      </c>
      <c r="AB52" s="59">
        <f>SUM(AB36:AB51)</f>
        <v>70500</v>
      </c>
      <c r="AC52" s="59">
        <f>SUM(AC36:AC51)</f>
        <v>282000</v>
      </c>
      <c r="AD52" s="32">
        <f>IF(AC52=0,"",AB52/AC52)</f>
        <v>0.25</v>
      </c>
      <c r="AE52" s="30"/>
      <c r="AF52" s="59">
        <f>SUM(AF36:AF51)</f>
        <v>387878.82000000007</v>
      </c>
      <c r="AG52" s="59">
        <f>SUM(AG36:AG51)</f>
        <v>882602.46</v>
      </c>
      <c r="AH52" s="59">
        <f>SUM(AH36:AH51)</f>
        <v>4545724</v>
      </c>
      <c r="AI52" s="32">
        <f>IF(AH52=0,"",AG52/AH52)</f>
        <v>0.19416103133406251</v>
      </c>
    </row>
    <row r="53" spans="1:35" ht="27.75" customHeight="1" x14ac:dyDescent="0.25">
      <c r="A53" s="3"/>
      <c r="B53" s="3"/>
      <c r="C53" s="9" t="s">
        <v>39</v>
      </c>
      <c r="D53" s="5"/>
      <c r="E53" s="5"/>
      <c r="F53" s="5"/>
      <c r="G53" s="59">
        <f>G32-G52</f>
        <v>179965.53999999998</v>
      </c>
      <c r="H53" s="59">
        <f>H32-H52</f>
        <v>820824.29000000015</v>
      </c>
      <c r="I53" s="59">
        <f>I32-I52</f>
        <v>909932</v>
      </c>
      <c r="J53" s="32">
        <f>IF(I53=0,"",H53/I53)</f>
        <v>0.90207212187284347</v>
      </c>
      <c r="K53" s="30"/>
      <c r="L53" s="35">
        <f>L32-L52</f>
        <v>0</v>
      </c>
      <c r="M53" s="35">
        <f>M32-M52</f>
        <v>0</v>
      </c>
      <c r="N53" s="35">
        <f>N32-N52</f>
        <v>0</v>
      </c>
      <c r="O53" s="32" t="str">
        <f>IF(N53=0,"",M53/N53)</f>
        <v/>
      </c>
      <c r="P53" s="30"/>
      <c r="Q53" s="59">
        <f>Q32-Q52</f>
        <v>0</v>
      </c>
      <c r="R53" s="59">
        <f>R32-R52</f>
        <v>-56693.749999999993</v>
      </c>
      <c r="S53" s="59">
        <f>S32-S52</f>
        <v>0</v>
      </c>
      <c r="T53" s="32" t="str">
        <f>IF(S53=0,"",R53/S53)</f>
        <v/>
      </c>
      <c r="U53" s="30"/>
      <c r="V53" s="59">
        <f>V32-V52</f>
        <v>-10142.049999999999</v>
      </c>
      <c r="W53" s="59">
        <f>W32-W52</f>
        <v>1293.0699999999997</v>
      </c>
      <c r="X53" s="59">
        <f>X32-X52</f>
        <v>0</v>
      </c>
      <c r="Y53" s="32" t="str">
        <f>IF(X53=0,"",W53/X53)</f>
        <v/>
      </c>
      <c r="Z53" s="30"/>
      <c r="AA53" s="59">
        <f>AA32-AA52</f>
        <v>-23500</v>
      </c>
      <c r="AB53" s="59">
        <f>AB32-AB52</f>
        <v>-8678</v>
      </c>
      <c r="AC53" s="59">
        <f>AC32-AC52</f>
        <v>39612</v>
      </c>
      <c r="AD53" s="32">
        <f>IF(AC53=0,"",AB53/AC53)</f>
        <v>-0.21907502776936283</v>
      </c>
      <c r="AE53" s="30"/>
      <c r="AF53" s="59">
        <f>AF32-AF52</f>
        <v>146323.49</v>
      </c>
      <c r="AG53" s="59">
        <f>AG32-AG52</f>
        <v>756745.6100000001</v>
      </c>
      <c r="AH53" s="59">
        <f>AH32-AH52</f>
        <v>949544</v>
      </c>
      <c r="AI53" s="32">
        <f>IF(AH53=0,"",AG53/AH53)</f>
        <v>0.79695686561128298</v>
      </c>
    </row>
    <row r="54" spans="1:35" x14ac:dyDescent="0.2">
      <c r="A54" s="3"/>
      <c r="B54" s="3"/>
      <c r="C54" s="5"/>
      <c r="D54" s="5"/>
      <c r="E54" s="5"/>
      <c r="F54" s="5"/>
      <c r="G54" s="30"/>
      <c r="H54" s="30"/>
      <c r="I54" s="30"/>
      <c r="J54" s="8"/>
      <c r="K54" s="30"/>
      <c r="L54" s="30"/>
      <c r="M54" s="30"/>
      <c r="N54" s="30"/>
      <c r="O54" s="8"/>
      <c r="P54" s="30"/>
      <c r="Q54" s="30"/>
      <c r="R54" s="30"/>
      <c r="S54" s="30"/>
      <c r="T54" s="8"/>
      <c r="U54" s="30"/>
      <c r="V54" s="30"/>
      <c r="W54" s="30"/>
      <c r="X54" s="30"/>
      <c r="Y54" s="8"/>
      <c r="Z54" s="30"/>
      <c r="AA54" s="30"/>
      <c r="AB54" s="30"/>
      <c r="AC54" s="30"/>
      <c r="AD54" s="8"/>
      <c r="AE54" s="30"/>
      <c r="AF54" s="30"/>
      <c r="AG54" s="30"/>
      <c r="AH54" s="30"/>
      <c r="AI54" s="8"/>
    </row>
    <row r="55" spans="1:35" ht="15.75" x14ac:dyDescent="0.25">
      <c r="A55" s="3"/>
      <c r="B55" s="3"/>
      <c r="C55" s="9" t="s">
        <v>40</v>
      </c>
      <c r="D55" s="5"/>
      <c r="E55" s="5"/>
      <c r="F55" s="5"/>
      <c r="G55" s="30"/>
      <c r="H55" s="30"/>
      <c r="I55" s="30"/>
      <c r="J55" s="8"/>
      <c r="K55" s="30"/>
      <c r="L55" s="30"/>
      <c r="M55" s="30"/>
      <c r="N55" s="30"/>
      <c r="O55" s="8"/>
      <c r="P55" s="30"/>
      <c r="Q55" s="30"/>
      <c r="R55" s="30"/>
      <c r="S55" s="30"/>
      <c r="T55" s="8"/>
      <c r="U55" s="30"/>
      <c r="V55" s="30"/>
      <c r="W55" s="30"/>
      <c r="X55" s="30"/>
      <c r="Y55" s="8"/>
      <c r="Z55" s="30"/>
      <c r="AA55" s="30"/>
      <c r="AB55" s="30"/>
      <c r="AC55" s="30"/>
      <c r="AD55" s="8"/>
      <c r="AE55" s="30"/>
      <c r="AF55" s="30"/>
      <c r="AG55" s="30"/>
      <c r="AH55" s="30"/>
      <c r="AI55" s="8"/>
    </row>
    <row r="56" spans="1:35" x14ac:dyDescent="0.2">
      <c r="A56" s="3" t="str">
        <f>$C$55</f>
        <v>Other Financing Sources (Uses)</v>
      </c>
      <c r="B56" s="3" t="s">
        <v>41</v>
      </c>
      <c r="C56" s="5" t="s">
        <v>17</v>
      </c>
      <c r="D56" s="33" t="s">
        <v>42</v>
      </c>
      <c r="E56" s="36">
        <v>3600</v>
      </c>
      <c r="F56" s="5"/>
      <c r="G56" s="68"/>
      <c r="H56" s="68"/>
      <c r="I56" s="61"/>
      <c r="J56" s="8" t="str">
        <f t="shared" ref="J56:J57" si="39">IF(I56=0,"%",H56/I56)</f>
        <v>%</v>
      </c>
      <c r="K56" s="30"/>
      <c r="L56" s="23">
        <v>0</v>
      </c>
      <c r="M56" s="23">
        <v>0</v>
      </c>
      <c r="N56" s="30">
        <v>0</v>
      </c>
      <c r="O56" s="8" t="str">
        <f t="shared" ref="O56:O57" si="40">IF(N56=0,"%",M56/N56)</f>
        <v>%</v>
      </c>
      <c r="P56" s="30"/>
      <c r="Q56" s="68">
        <v>0</v>
      </c>
      <c r="R56" s="68">
        <v>0</v>
      </c>
      <c r="S56" s="61">
        <v>0</v>
      </c>
      <c r="T56" s="8" t="str">
        <f t="shared" ref="T56:T57" si="41">IF(S56=0,"%",R56/S56)</f>
        <v>%</v>
      </c>
      <c r="U56" s="30"/>
      <c r="V56" s="68">
        <v>0</v>
      </c>
      <c r="W56" s="68">
        <v>0</v>
      </c>
      <c r="X56" s="61">
        <v>0</v>
      </c>
      <c r="Y56" s="8" t="str">
        <f t="shared" ref="Y56:Y57" si="42">IF(X56=0,"%",W56/X56)</f>
        <v>%</v>
      </c>
      <c r="Z56" s="30"/>
      <c r="AA56" s="68">
        <v>0</v>
      </c>
      <c r="AB56" s="68">
        <v>0</v>
      </c>
      <c r="AC56" s="61">
        <v>0</v>
      </c>
      <c r="AD56" s="8" t="str">
        <f t="shared" ref="AD56:AD57" si="43">IF(AC56=0,"%",AB56/AC56)</f>
        <v>%</v>
      </c>
      <c r="AE56" s="30"/>
      <c r="AF56" s="61">
        <f t="shared" ref="AF56:AG57" si="44">G56+Q56+V56+AA56</f>
        <v>0</v>
      </c>
      <c r="AG56" s="61">
        <f t="shared" si="44"/>
        <v>0</v>
      </c>
      <c r="AH56" s="61">
        <f>I56+S56+X56+AC56</f>
        <v>0</v>
      </c>
      <c r="AI56" s="8" t="str">
        <f t="shared" ref="AI56:AI57" si="45">IF(AH56=0,"%",AG56/AH56)</f>
        <v>%</v>
      </c>
    </row>
    <row r="57" spans="1:35" x14ac:dyDescent="0.2">
      <c r="A57" s="3" t="str">
        <f>$C$55</f>
        <v>Other Financing Sources (Uses)</v>
      </c>
      <c r="B57" s="3" t="s">
        <v>41</v>
      </c>
      <c r="C57" s="5" t="s">
        <v>17</v>
      </c>
      <c r="D57" s="33" t="s">
        <v>43</v>
      </c>
      <c r="E57" s="36">
        <v>9700</v>
      </c>
      <c r="F57" s="5"/>
      <c r="G57" s="68">
        <v>106307.74</v>
      </c>
      <c r="H57" s="68">
        <v>189246.74</v>
      </c>
      <c r="I57" s="61">
        <v>909932</v>
      </c>
      <c r="J57" s="8">
        <f t="shared" si="39"/>
        <v>0.20797899183675261</v>
      </c>
      <c r="K57" s="30"/>
      <c r="L57" s="23">
        <v>0</v>
      </c>
      <c r="M57" s="23">
        <v>0</v>
      </c>
      <c r="N57" s="30">
        <v>0</v>
      </c>
      <c r="O57" s="8" t="str">
        <f t="shared" si="40"/>
        <v>%</v>
      </c>
      <c r="P57" s="30"/>
      <c r="Q57" s="68">
        <v>0</v>
      </c>
      <c r="R57" s="68">
        <v>0</v>
      </c>
      <c r="S57" s="61">
        <v>0</v>
      </c>
      <c r="T57" s="8" t="str">
        <f t="shared" si="41"/>
        <v>%</v>
      </c>
      <c r="U57" s="30"/>
      <c r="V57" s="68">
        <v>0</v>
      </c>
      <c r="W57" s="68">
        <v>0</v>
      </c>
      <c r="X57" s="61">
        <v>0</v>
      </c>
      <c r="Y57" s="8" t="str">
        <f t="shared" si="42"/>
        <v>%</v>
      </c>
      <c r="Z57" s="30"/>
      <c r="AA57" s="68">
        <v>0</v>
      </c>
      <c r="AB57" s="68">
        <v>0</v>
      </c>
      <c r="AC57" s="61">
        <v>0</v>
      </c>
      <c r="AD57" s="8" t="str">
        <f t="shared" si="43"/>
        <v>%</v>
      </c>
      <c r="AE57" s="61">
        <f t="shared" ref="AE57" si="46">F57+P57+U57+Z57</f>
        <v>0</v>
      </c>
      <c r="AF57" s="61">
        <f t="shared" si="44"/>
        <v>106307.74</v>
      </c>
      <c r="AG57" s="61">
        <f t="shared" si="44"/>
        <v>189246.74</v>
      </c>
      <c r="AH57" s="61">
        <f>I57+S57+X57+AC57</f>
        <v>909932</v>
      </c>
      <c r="AI57" s="8">
        <f t="shared" si="45"/>
        <v>0.20797899183675261</v>
      </c>
    </row>
    <row r="58" spans="1:35" ht="27.75" customHeight="1" x14ac:dyDescent="0.25">
      <c r="A58" s="3"/>
      <c r="B58" s="3"/>
      <c r="C58" s="9" t="s">
        <v>44</v>
      </c>
      <c r="D58" s="5"/>
      <c r="E58" s="5"/>
      <c r="F58" s="5"/>
      <c r="G58" s="59">
        <f>SUM(G56:G57)</f>
        <v>106307.74</v>
      </c>
      <c r="H58" s="59">
        <f>SUM(H56-H57)</f>
        <v>-189246.74</v>
      </c>
      <c r="I58" s="59">
        <f>SUM(I56:I57)</f>
        <v>909932</v>
      </c>
      <c r="J58" s="32">
        <f>IF(I58=0,"",H58/I58)</f>
        <v>-0.20797899183675261</v>
      </c>
      <c r="K58" s="30"/>
      <c r="L58" s="31">
        <f>SUM(L56:L57)</f>
        <v>0</v>
      </c>
      <c r="M58" s="31">
        <f>SUM(M56:M57)</f>
        <v>0</v>
      </c>
      <c r="N58" s="31">
        <f>SUM(N56:N57)</f>
        <v>0</v>
      </c>
      <c r="O58" s="32" t="str">
        <f>IF(N58=0,"",M58/N58)</f>
        <v/>
      </c>
      <c r="P58" s="30"/>
      <c r="Q58" s="59">
        <f>SUM(Q56:Q57)</f>
        <v>0</v>
      </c>
      <c r="R58" s="59">
        <f>SUM(R56:R57)</f>
        <v>0</v>
      </c>
      <c r="S58" s="59">
        <f>SUM(S56:S57)</f>
        <v>0</v>
      </c>
      <c r="T58" s="32" t="str">
        <f>IF(S58=0,"",R58/S58)</f>
        <v/>
      </c>
      <c r="U58" s="30"/>
      <c r="V58" s="59">
        <f>SUM(V56:V57)</f>
        <v>0</v>
      </c>
      <c r="W58" s="59">
        <f>SUM(W56:W57)</f>
        <v>0</v>
      </c>
      <c r="X58" s="59">
        <f>SUM(X56:X57)</f>
        <v>0</v>
      </c>
      <c r="Y58" s="32" t="str">
        <f>IF(X58=0,"",W58/X58)</f>
        <v/>
      </c>
      <c r="Z58" s="30"/>
      <c r="AA58" s="59">
        <f>SUM(AA56:AA57)</f>
        <v>0</v>
      </c>
      <c r="AB58" s="59">
        <f>SUM(AB56:AB57)</f>
        <v>0</v>
      </c>
      <c r="AC58" s="59">
        <f>SUM(AC56:AC57)</f>
        <v>0</v>
      </c>
      <c r="AD58" s="32" t="str">
        <f>IF(AC58=0,"",AB58/AC58)</f>
        <v/>
      </c>
      <c r="AE58" s="30"/>
      <c r="AF58" s="59">
        <f>SUM(AF56:AF57)</f>
        <v>106307.74</v>
      </c>
      <c r="AG58" s="59">
        <f>AG56-AG57</f>
        <v>-189246.74</v>
      </c>
      <c r="AH58" s="59">
        <f>SUM(AH56:AH57)</f>
        <v>909932</v>
      </c>
      <c r="AI58" s="32">
        <f>IF(AH58=0,"",AG58/AH58)</f>
        <v>-0.20797899183675261</v>
      </c>
    </row>
    <row r="59" spans="1:35" x14ac:dyDescent="0.2">
      <c r="A59" s="3"/>
      <c r="B59" s="3"/>
      <c r="C59" s="5"/>
      <c r="D59" s="5"/>
      <c r="E59" s="5"/>
      <c r="F59" s="5"/>
      <c r="G59" s="30"/>
      <c r="H59" s="30"/>
      <c r="I59" s="30"/>
      <c r="J59" s="8"/>
      <c r="K59" s="30"/>
      <c r="L59" s="30"/>
      <c r="M59" s="30"/>
      <c r="N59" s="30"/>
      <c r="O59" s="8"/>
      <c r="P59" s="30"/>
      <c r="Q59" s="30"/>
      <c r="R59" s="30"/>
      <c r="S59" s="30"/>
      <c r="T59" s="8"/>
      <c r="U59" s="30"/>
      <c r="V59" s="30"/>
      <c r="W59" s="30"/>
      <c r="X59" s="30"/>
      <c r="Y59" s="8"/>
      <c r="Z59" s="30"/>
      <c r="AA59" s="30"/>
      <c r="AB59" s="30"/>
      <c r="AC59" s="30"/>
      <c r="AD59" s="8"/>
      <c r="AE59" s="30"/>
      <c r="AF59" s="30"/>
      <c r="AG59" s="30"/>
      <c r="AH59" s="30"/>
      <c r="AI59" s="8"/>
    </row>
    <row r="60" spans="1:35" ht="15.75" x14ac:dyDescent="0.25">
      <c r="A60" s="3"/>
      <c r="B60" s="3"/>
      <c r="C60" s="9" t="s">
        <v>45</v>
      </c>
      <c r="D60" s="5"/>
      <c r="E60" s="5"/>
      <c r="F60" s="5"/>
      <c r="G60" s="61"/>
      <c r="H60" s="61">
        <f>H53+H58</f>
        <v>631577.55000000016</v>
      </c>
      <c r="I60" s="61"/>
      <c r="J60" s="8" t="str">
        <f>IF(I60=0,"",H60/I60)</f>
        <v/>
      </c>
      <c r="K60" s="30"/>
      <c r="L60" s="30"/>
      <c r="M60" s="30">
        <f>M32-M52+M58</f>
        <v>0</v>
      </c>
      <c r="N60" s="30">
        <f>N32-N52+N58</f>
        <v>0</v>
      </c>
      <c r="O60" s="30"/>
      <c r="P60" s="30">
        <f>P32-P52+P58</f>
        <v>0</v>
      </c>
      <c r="Q60" s="61"/>
      <c r="R60" s="61">
        <f>R32-R52+R58</f>
        <v>-56693.749999999993</v>
      </c>
      <c r="S60" s="61"/>
      <c r="T60" s="30"/>
      <c r="U60" s="30"/>
      <c r="V60" s="61"/>
      <c r="W60" s="61">
        <f>W32-W52+W58</f>
        <v>1293.0699999999997</v>
      </c>
      <c r="X60" s="61">
        <f>X32-X52+X58</f>
        <v>0</v>
      </c>
      <c r="Y60" s="30"/>
      <c r="Z60" s="30">
        <f>Z32-Z52+Z58</f>
        <v>0</v>
      </c>
      <c r="AA60" s="61"/>
      <c r="AB60" s="61">
        <f>AB32-AB52+AB58</f>
        <v>-8678</v>
      </c>
      <c r="AC60" s="61">
        <f>AC32-AC52+AC58</f>
        <v>39612</v>
      </c>
      <c r="AD60" s="30"/>
      <c r="AE60" s="30"/>
      <c r="AF60" s="61"/>
      <c r="AG60" s="61">
        <f>AG32-AG52+AG58</f>
        <v>567498.87000000011</v>
      </c>
      <c r="AH60" s="61"/>
      <c r="AI60" s="8" t="str">
        <f>IF(AH60=0,"",AG60/AH60)</f>
        <v/>
      </c>
    </row>
    <row r="61" spans="1:35" x14ac:dyDescent="0.2">
      <c r="A61" s="3"/>
      <c r="B61" s="3"/>
      <c r="C61" s="5" t="s">
        <v>46</v>
      </c>
      <c r="D61" s="5"/>
      <c r="E61" s="5"/>
      <c r="F61" s="5"/>
      <c r="G61" s="61"/>
      <c r="H61" s="61">
        <v>663556.18999999994</v>
      </c>
      <c r="I61" s="61"/>
      <c r="J61" s="8" t="str">
        <f>IF(I61=0,"",H61/I61)</f>
        <v/>
      </c>
      <c r="K61" s="30"/>
      <c r="L61" s="30"/>
      <c r="M61" s="30">
        <v>1988031</v>
      </c>
      <c r="N61" s="30"/>
      <c r="O61" s="8" t="str">
        <f>IF(N61=0,"",M61/N61)</f>
        <v/>
      </c>
      <c r="P61" s="30"/>
      <c r="Q61" s="61"/>
      <c r="R61" s="61"/>
      <c r="S61" s="61"/>
      <c r="T61" s="8" t="str">
        <f>IF(S61=0,"",R61/S61)</f>
        <v/>
      </c>
      <c r="U61" s="30"/>
      <c r="V61" s="61"/>
      <c r="W61" s="61">
        <v>38412.93</v>
      </c>
      <c r="X61" s="61"/>
      <c r="Y61" s="8" t="str">
        <f>IF(X61=0,"",W61/X61)</f>
        <v/>
      </c>
      <c r="Z61" s="30"/>
      <c r="AA61" s="61"/>
      <c r="AB61" s="61">
        <v>-88437.26</v>
      </c>
      <c r="AC61" s="61"/>
      <c r="AD61" s="8" t="str">
        <f>IF(AC61=0,"",AB61/AC61)</f>
        <v/>
      </c>
      <c r="AE61" s="30"/>
      <c r="AF61" s="61"/>
      <c r="AG61" s="61">
        <f>H61+W61+AB61</f>
        <v>613531.86</v>
      </c>
      <c r="AH61" s="61"/>
      <c r="AI61" s="8" t="str">
        <f>IF(AH61=0,"",AG61/AH61)</f>
        <v/>
      </c>
    </row>
    <row r="62" spans="1:35" x14ac:dyDescent="0.2">
      <c r="A62" s="3"/>
      <c r="B62" s="3"/>
      <c r="C62" s="5" t="s">
        <v>47</v>
      </c>
      <c r="D62" s="5"/>
      <c r="E62" s="5"/>
      <c r="F62" s="5"/>
      <c r="G62" s="61"/>
      <c r="H62" s="61"/>
      <c r="I62" s="61"/>
      <c r="J62" s="8" t="str">
        <f>IF(I62=0,"",H62/I62)</f>
        <v/>
      </c>
      <c r="K62" s="30"/>
      <c r="L62" s="30"/>
      <c r="M62" s="30"/>
      <c r="N62" s="30"/>
      <c r="O62" s="8" t="str">
        <f>IF(N62=0,"",M62/N62)</f>
        <v/>
      </c>
      <c r="P62" s="30"/>
      <c r="Q62" s="61"/>
      <c r="R62" s="61"/>
      <c r="S62" s="61"/>
      <c r="T62" s="8" t="str">
        <f>IF(S62=0,"",R62/S62)</f>
        <v/>
      </c>
      <c r="U62" s="30"/>
      <c r="V62" s="61"/>
      <c r="W62" s="61"/>
      <c r="X62" s="61"/>
      <c r="Y62" s="8" t="str">
        <f>IF(X62=0,"",W62/X62)</f>
        <v/>
      </c>
      <c r="Z62" s="30"/>
      <c r="AA62" s="61"/>
      <c r="AB62" s="61"/>
      <c r="AC62" s="61"/>
      <c r="AD62" s="8" t="str">
        <f>IF(AC62=0,"",AB62/AC62)</f>
        <v/>
      </c>
      <c r="AE62" s="30"/>
      <c r="AF62" s="61"/>
      <c r="AG62" s="61"/>
      <c r="AH62" s="61"/>
      <c r="AI62" s="8" t="str">
        <f>IF(AH62=0,"",AG62/AH62)</f>
        <v/>
      </c>
    </row>
    <row r="63" spans="1:35" ht="15.75" x14ac:dyDescent="0.25">
      <c r="A63" s="3"/>
      <c r="B63" s="3"/>
      <c r="C63" s="9" t="s">
        <v>48</v>
      </c>
      <c r="D63" s="5"/>
      <c r="E63" s="5"/>
      <c r="F63" s="5"/>
      <c r="G63" s="59">
        <f>SUM(G61:G62)</f>
        <v>0</v>
      </c>
      <c r="H63" s="59">
        <f>SUM(H61:H62)</f>
        <v>663556.18999999994</v>
      </c>
      <c r="I63" s="59">
        <f>SUM(I61:I62)</f>
        <v>0</v>
      </c>
      <c r="J63" s="32" t="str">
        <f>IF(I63=0,"",H63/I63)</f>
        <v/>
      </c>
      <c r="K63" s="30"/>
      <c r="L63" s="31">
        <f>SUM(L61:L62)</f>
        <v>0</v>
      </c>
      <c r="M63" s="31">
        <f>SUM(M61:M62)</f>
        <v>1988031</v>
      </c>
      <c r="N63" s="31">
        <f>SUM(N61:N62)</f>
        <v>0</v>
      </c>
      <c r="O63" s="32" t="str">
        <f>IF(N63=0,"",M63/N63)</f>
        <v/>
      </c>
      <c r="P63" s="30"/>
      <c r="Q63" s="59">
        <f>SUM(Q61:Q62)</f>
        <v>0</v>
      </c>
      <c r="R63" s="59">
        <f>SUM(R61:R62)</f>
        <v>0</v>
      </c>
      <c r="S63" s="59">
        <f>SUM(S61:S62)</f>
        <v>0</v>
      </c>
      <c r="T63" s="32" t="str">
        <f>IF(S63=0,"",R63/S63)</f>
        <v/>
      </c>
      <c r="U63" s="30"/>
      <c r="V63" s="59">
        <f>SUM(V61:V62)</f>
        <v>0</v>
      </c>
      <c r="W63" s="59">
        <f>SUM(W61:W62)</f>
        <v>38412.93</v>
      </c>
      <c r="X63" s="59">
        <f>SUM(X61:X62)</f>
        <v>0</v>
      </c>
      <c r="Y63" s="32" t="str">
        <f>IF(X63=0,"",W63/X63)</f>
        <v/>
      </c>
      <c r="Z63" s="30"/>
      <c r="AA63" s="59">
        <f>SUM(AA61:AA62)</f>
        <v>0</v>
      </c>
      <c r="AB63" s="59">
        <f>SUM(AB61:AB62)</f>
        <v>-88437.26</v>
      </c>
      <c r="AC63" s="59">
        <f>SUM(AC61:AC62)</f>
        <v>0</v>
      </c>
      <c r="AD63" s="32" t="str">
        <f>IF(AC63=0,"",AB63/AC63)</f>
        <v/>
      </c>
      <c r="AE63" s="30"/>
      <c r="AF63" s="59">
        <f>SUM(AF61:AF62)</f>
        <v>0</v>
      </c>
      <c r="AG63" s="59">
        <f>SUM(AG61:AG62)</f>
        <v>613531.86</v>
      </c>
      <c r="AH63" s="59">
        <f>SUM(AH61:AH62)</f>
        <v>0</v>
      </c>
      <c r="AI63" s="32" t="str">
        <f>IF(AH63=0,"",AG63/AH63)</f>
        <v/>
      </c>
    </row>
    <row r="64" spans="1:35" ht="6.75" customHeight="1" x14ac:dyDescent="0.2">
      <c r="A64" s="3"/>
      <c r="B64" s="3"/>
      <c r="C64" s="5"/>
      <c r="D64" s="5"/>
      <c r="E64" s="5"/>
      <c r="F64" s="5"/>
      <c r="G64" s="30"/>
      <c r="H64" s="30"/>
      <c r="I64" s="30"/>
      <c r="J64" s="8"/>
      <c r="K64" s="30"/>
      <c r="L64" s="30"/>
      <c r="M64" s="30"/>
      <c r="N64" s="30"/>
      <c r="O64" s="8"/>
      <c r="P64" s="30"/>
      <c r="Q64" s="30"/>
      <c r="R64" s="30"/>
      <c r="S64" s="30"/>
      <c r="T64" s="8"/>
      <c r="U64" s="30"/>
      <c r="V64" s="30"/>
      <c r="W64" s="30"/>
      <c r="X64" s="30"/>
      <c r="Y64" s="8"/>
      <c r="Z64" s="30"/>
      <c r="AA64" s="30"/>
      <c r="AB64" s="30"/>
      <c r="AC64" s="30"/>
      <c r="AD64" s="8"/>
      <c r="AE64" s="30"/>
      <c r="AF64" s="30"/>
      <c r="AG64" s="30"/>
      <c r="AH64" s="30"/>
      <c r="AI64" s="8"/>
    </row>
    <row r="65" spans="1:35" ht="28.5" customHeight="1" thickBot="1" x14ac:dyDescent="0.3">
      <c r="A65" s="3"/>
      <c r="B65" s="3"/>
      <c r="C65" s="56" t="s">
        <v>49</v>
      </c>
      <c r="D65" s="38"/>
      <c r="E65" s="38"/>
      <c r="F65" s="38"/>
      <c r="G65" s="67">
        <f>G63+G60</f>
        <v>0</v>
      </c>
      <c r="H65" s="67">
        <f>H63+H60</f>
        <v>1295133.7400000002</v>
      </c>
      <c r="I65" s="67">
        <f>I63+I60</f>
        <v>0</v>
      </c>
      <c r="J65" s="40" t="str">
        <f>IF(I65=0,"%",H65/I65)</f>
        <v>%</v>
      </c>
      <c r="K65" s="41"/>
      <c r="L65" s="39">
        <f>L63+L60</f>
        <v>0</v>
      </c>
      <c r="M65" s="39">
        <f>M63+M60</f>
        <v>1988031</v>
      </c>
      <c r="N65" s="39">
        <f>N63+N60</f>
        <v>0</v>
      </c>
      <c r="O65" s="40" t="str">
        <f>IF(N65=0,"%",M65/N65)</f>
        <v>%</v>
      </c>
      <c r="P65" s="41"/>
      <c r="Q65" s="67">
        <f>Q63+Q60</f>
        <v>0</v>
      </c>
      <c r="R65" s="67">
        <f>R63+R60</f>
        <v>-56693.749999999993</v>
      </c>
      <c r="S65" s="67">
        <f>S63+S60</f>
        <v>0</v>
      </c>
      <c r="T65" s="40" t="str">
        <f>IF(S65=0,"%",R65/S65)</f>
        <v>%</v>
      </c>
      <c r="U65" s="41"/>
      <c r="V65" s="67">
        <f>V63+V60</f>
        <v>0</v>
      </c>
      <c r="W65" s="67">
        <f>W63+W60</f>
        <v>39706</v>
      </c>
      <c r="X65" s="67">
        <f>X63+X60</f>
        <v>0</v>
      </c>
      <c r="Y65" s="40" t="str">
        <f>IF(X65=0,"%",W65/X65)</f>
        <v>%</v>
      </c>
      <c r="Z65" s="41"/>
      <c r="AA65" s="67">
        <f>AA63+AA60</f>
        <v>0</v>
      </c>
      <c r="AB65" s="67">
        <f>AB63+AB60</f>
        <v>-97115.26</v>
      </c>
      <c r="AC65" s="67">
        <f>AC63+AC60</f>
        <v>39612</v>
      </c>
      <c r="AD65" s="40">
        <f>IF(AC65=0,"%",AB65/AC65)</f>
        <v>-2.4516626274866202</v>
      </c>
      <c r="AE65" s="41"/>
      <c r="AF65" s="67">
        <f>AF63+AF60</f>
        <v>0</v>
      </c>
      <c r="AG65" s="67">
        <f>AG63+AG60</f>
        <v>1181030.73</v>
      </c>
      <c r="AH65" s="67">
        <f>AH63+AH60</f>
        <v>0</v>
      </c>
      <c r="AI65" s="40" t="str">
        <f>IF(AH65=0,"%",AG65/AH65)</f>
        <v>%</v>
      </c>
    </row>
    <row r="67" spans="1:35" x14ac:dyDescent="0.2">
      <c r="H67" s="42"/>
    </row>
  </sheetData>
  <mergeCells count="10">
    <mergeCell ref="C1:AI1"/>
    <mergeCell ref="C2:AI2"/>
    <mergeCell ref="C3:AI3"/>
    <mergeCell ref="C4:AI4"/>
    <mergeCell ref="G11:J11"/>
    <mergeCell ref="L11:O11"/>
    <mergeCell ref="Q11:T11"/>
    <mergeCell ref="V11:Y11"/>
    <mergeCell ref="AF11:AI11"/>
    <mergeCell ref="AA11:AD11"/>
  </mergeCells>
  <pageMargins left="0.25" right="0.25" top="0.5" bottom="0.5" header="0.05" footer="0.05"/>
  <pageSetup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B85A-2AFE-4940-9F72-97CFFA23B96A}">
  <sheetPr>
    <pageSetUpPr fitToPage="1"/>
  </sheetPr>
  <dimension ref="A1:AJ68"/>
  <sheetViews>
    <sheetView topLeftCell="C37" zoomScale="80" zoomScaleNormal="80" zoomScaleSheetLayoutView="50" zoomScalePageLayoutView="40" workbookViewId="0">
      <selection activeCell="AC66" sqref="AC66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42578125" style="4" bestFit="1" customWidth="1"/>
    <col min="29" max="29" width="19.85546875" style="4" bestFit="1" customWidth="1"/>
    <col min="30" max="30" width="13.42578125" style="4" customWidth="1"/>
    <col min="31" max="31" width="2.42578125" style="4" customWidth="1"/>
    <col min="32" max="32" width="16.7109375" style="4" customWidth="1"/>
    <col min="33" max="33" width="18.28515625" style="4" bestFit="1" customWidth="1"/>
    <col min="34" max="34" width="16.7109375" style="4" customWidth="1"/>
    <col min="35" max="35" width="13.42578125" style="4" customWidth="1"/>
    <col min="36" max="36" width="9.85546875" style="5" customWidth="1"/>
    <col min="37" max="263" width="9.140625" style="4"/>
    <col min="264" max="264" width="3.7109375" style="4" customWidth="1"/>
    <col min="265" max="265" width="69.7109375" style="4" customWidth="1"/>
    <col min="266" max="266" width="11.85546875" style="4" customWidth="1"/>
    <col min="267" max="267" width="2.140625" style="4" customWidth="1"/>
    <col min="268" max="271" width="16.7109375" style="4" customWidth="1"/>
    <col min="272" max="272" width="2.140625" style="4" customWidth="1"/>
    <col min="273" max="276" width="16.7109375" style="4" customWidth="1"/>
    <col min="277" max="277" width="4.85546875" style="4" customWidth="1"/>
    <col min="278" max="281" width="16.7109375" style="4" customWidth="1"/>
    <col min="282" max="282" width="2.42578125" style="4" customWidth="1"/>
    <col min="283" max="286" width="16.7109375" style="4" customWidth="1"/>
    <col min="287" max="287" width="3.28515625" style="4" customWidth="1"/>
    <col min="288" max="291" width="16.7109375" style="4" customWidth="1"/>
    <col min="292" max="292" width="9.85546875" style="4" customWidth="1"/>
    <col min="293" max="519" width="9.140625" style="4"/>
    <col min="520" max="520" width="3.7109375" style="4" customWidth="1"/>
    <col min="521" max="521" width="69.7109375" style="4" customWidth="1"/>
    <col min="522" max="522" width="11.85546875" style="4" customWidth="1"/>
    <col min="523" max="523" width="2.140625" style="4" customWidth="1"/>
    <col min="524" max="527" width="16.7109375" style="4" customWidth="1"/>
    <col min="528" max="528" width="2.140625" style="4" customWidth="1"/>
    <col min="529" max="532" width="16.7109375" style="4" customWidth="1"/>
    <col min="533" max="533" width="4.85546875" style="4" customWidth="1"/>
    <col min="534" max="537" width="16.7109375" style="4" customWidth="1"/>
    <col min="538" max="538" width="2.42578125" style="4" customWidth="1"/>
    <col min="539" max="542" width="16.7109375" style="4" customWidth="1"/>
    <col min="543" max="543" width="3.28515625" style="4" customWidth="1"/>
    <col min="544" max="547" width="16.7109375" style="4" customWidth="1"/>
    <col min="548" max="548" width="9.85546875" style="4" customWidth="1"/>
    <col min="549" max="775" width="9.140625" style="4"/>
    <col min="776" max="776" width="3.7109375" style="4" customWidth="1"/>
    <col min="777" max="777" width="69.7109375" style="4" customWidth="1"/>
    <col min="778" max="778" width="11.85546875" style="4" customWidth="1"/>
    <col min="779" max="779" width="2.140625" style="4" customWidth="1"/>
    <col min="780" max="783" width="16.7109375" style="4" customWidth="1"/>
    <col min="784" max="784" width="2.140625" style="4" customWidth="1"/>
    <col min="785" max="788" width="16.7109375" style="4" customWidth="1"/>
    <col min="789" max="789" width="4.85546875" style="4" customWidth="1"/>
    <col min="790" max="793" width="16.7109375" style="4" customWidth="1"/>
    <col min="794" max="794" width="2.42578125" style="4" customWidth="1"/>
    <col min="795" max="798" width="16.7109375" style="4" customWidth="1"/>
    <col min="799" max="799" width="3.28515625" style="4" customWidth="1"/>
    <col min="800" max="803" width="16.7109375" style="4" customWidth="1"/>
    <col min="804" max="804" width="9.85546875" style="4" customWidth="1"/>
    <col min="805" max="1031" width="9.140625" style="4"/>
    <col min="1032" max="1032" width="3.7109375" style="4" customWidth="1"/>
    <col min="1033" max="1033" width="69.7109375" style="4" customWidth="1"/>
    <col min="1034" max="1034" width="11.85546875" style="4" customWidth="1"/>
    <col min="1035" max="1035" width="2.140625" style="4" customWidth="1"/>
    <col min="1036" max="1039" width="16.7109375" style="4" customWidth="1"/>
    <col min="1040" max="1040" width="2.140625" style="4" customWidth="1"/>
    <col min="1041" max="1044" width="16.7109375" style="4" customWidth="1"/>
    <col min="1045" max="1045" width="4.85546875" style="4" customWidth="1"/>
    <col min="1046" max="1049" width="16.7109375" style="4" customWidth="1"/>
    <col min="1050" max="1050" width="2.42578125" style="4" customWidth="1"/>
    <col min="1051" max="1054" width="16.7109375" style="4" customWidth="1"/>
    <col min="1055" max="1055" width="3.28515625" style="4" customWidth="1"/>
    <col min="1056" max="1059" width="16.7109375" style="4" customWidth="1"/>
    <col min="1060" max="1060" width="9.85546875" style="4" customWidth="1"/>
    <col min="1061" max="1287" width="9.140625" style="4"/>
    <col min="1288" max="1288" width="3.7109375" style="4" customWidth="1"/>
    <col min="1289" max="1289" width="69.7109375" style="4" customWidth="1"/>
    <col min="1290" max="1290" width="11.85546875" style="4" customWidth="1"/>
    <col min="1291" max="1291" width="2.140625" style="4" customWidth="1"/>
    <col min="1292" max="1295" width="16.7109375" style="4" customWidth="1"/>
    <col min="1296" max="1296" width="2.140625" style="4" customWidth="1"/>
    <col min="1297" max="1300" width="16.7109375" style="4" customWidth="1"/>
    <col min="1301" max="1301" width="4.85546875" style="4" customWidth="1"/>
    <col min="1302" max="1305" width="16.7109375" style="4" customWidth="1"/>
    <col min="1306" max="1306" width="2.42578125" style="4" customWidth="1"/>
    <col min="1307" max="1310" width="16.7109375" style="4" customWidth="1"/>
    <col min="1311" max="1311" width="3.28515625" style="4" customWidth="1"/>
    <col min="1312" max="1315" width="16.7109375" style="4" customWidth="1"/>
    <col min="1316" max="1316" width="9.85546875" style="4" customWidth="1"/>
    <col min="1317" max="1543" width="9.140625" style="4"/>
    <col min="1544" max="1544" width="3.7109375" style="4" customWidth="1"/>
    <col min="1545" max="1545" width="69.7109375" style="4" customWidth="1"/>
    <col min="1546" max="1546" width="11.85546875" style="4" customWidth="1"/>
    <col min="1547" max="1547" width="2.140625" style="4" customWidth="1"/>
    <col min="1548" max="1551" width="16.7109375" style="4" customWidth="1"/>
    <col min="1552" max="1552" width="2.140625" style="4" customWidth="1"/>
    <col min="1553" max="1556" width="16.7109375" style="4" customWidth="1"/>
    <col min="1557" max="1557" width="4.85546875" style="4" customWidth="1"/>
    <col min="1558" max="1561" width="16.7109375" style="4" customWidth="1"/>
    <col min="1562" max="1562" width="2.42578125" style="4" customWidth="1"/>
    <col min="1563" max="1566" width="16.7109375" style="4" customWidth="1"/>
    <col min="1567" max="1567" width="3.28515625" style="4" customWidth="1"/>
    <col min="1568" max="1571" width="16.7109375" style="4" customWidth="1"/>
    <col min="1572" max="1572" width="9.85546875" style="4" customWidth="1"/>
    <col min="1573" max="1799" width="9.140625" style="4"/>
    <col min="1800" max="1800" width="3.7109375" style="4" customWidth="1"/>
    <col min="1801" max="1801" width="69.7109375" style="4" customWidth="1"/>
    <col min="1802" max="1802" width="11.85546875" style="4" customWidth="1"/>
    <col min="1803" max="1803" width="2.140625" style="4" customWidth="1"/>
    <col min="1804" max="1807" width="16.7109375" style="4" customWidth="1"/>
    <col min="1808" max="1808" width="2.140625" style="4" customWidth="1"/>
    <col min="1809" max="1812" width="16.7109375" style="4" customWidth="1"/>
    <col min="1813" max="1813" width="4.85546875" style="4" customWidth="1"/>
    <col min="1814" max="1817" width="16.7109375" style="4" customWidth="1"/>
    <col min="1818" max="1818" width="2.42578125" style="4" customWidth="1"/>
    <col min="1819" max="1822" width="16.7109375" style="4" customWidth="1"/>
    <col min="1823" max="1823" width="3.28515625" style="4" customWidth="1"/>
    <col min="1824" max="1827" width="16.7109375" style="4" customWidth="1"/>
    <col min="1828" max="1828" width="9.85546875" style="4" customWidth="1"/>
    <col min="1829" max="2055" width="9.140625" style="4"/>
    <col min="2056" max="2056" width="3.7109375" style="4" customWidth="1"/>
    <col min="2057" max="2057" width="69.7109375" style="4" customWidth="1"/>
    <col min="2058" max="2058" width="11.85546875" style="4" customWidth="1"/>
    <col min="2059" max="2059" width="2.140625" style="4" customWidth="1"/>
    <col min="2060" max="2063" width="16.7109375" style="4" customWidth="1"/>
    <col min="2064" max="2064" width="2.140625" style="4" customWidth="1"/>
    <col min="2065" max="2068" width="16.7109375" style="4" customWidth="1"/>
    <col min="2069" max="2069" width="4.85546875" style="4" customWidth="1"/>
    <col min="2070" max="2073" width="16.7109375" style="4" customWidth="1"/>
    <col min="2074" max="2074" width="2.42578125" style="4" customWidth="1"/>
    <col min="2075" max="2078" width="16.7109375" style="4" customWidth="1"/>
    <col min="2079" max="2079" width="3.28515625" style="4" customWidth="1"/>
    <col min="2080" max="2083" width="16.7109375" style="4" customWidth="1"/>
    <col min="2084" max="2084" width="9.85546875" style="4" customWidth="1"/>
    <col min="2085" max="2311" width="9.140625" style="4"/>
    <col min="2312" max="2312" width="3.7109375" style="4" customWidth="1"/>
    <col min="2313" max="2313" width="69.7109375" style="4" customWidth="1"/>
    <col min="2314" max="2314" width="11.85546875" style="4" customWidth="1"/>
    <col min="2315" max="2315" width="2.140625" style="4" customWidth="1"/>
    <col min="2316" max="2319" width="16.7109375" style="4" customWidth="1"/>
    <col min="2320" max="2320" width="2.140625" style="4" customWidth="1"/>
    <col min="2321" max="2324" width="16.7109375" style="4" customWidth="1"/>
    <col min="2325" max="2325" width="4.85546875" style="4" customWidth="1"/>
    <col min="2326" max="2329" width="16.7109375" style="4" customWidth="1"/>
    <col min="2330" max="2330" width="2.42578125" style="4" customWidth="1"/>
    <col min="2331" max="2334" width="16.7109375" style="4" customWidth="1"/>
    <col min="2335" max="2335" width="3.28515625" style="4" customWidth="1"/>
    <col min="2336" max="2339" width="16.7109375" style="4" customWidth="1"/>
    <col min="2340" max="2340" width="9.85546875" style="4" customWidth="1"/>
    <col min="2341" max="2567" width="9.140625" style="4"/>
    <col min="2568" max="2568" width="3.7109375" style="4" customWidth="1"/>
    <col min="2569" max="2569" width="69.7109375" style="4" customWidth="1"/>
    <col min="2570" max="2570" width="11.85546875" style="4" customWidth="1"/>
    <col min="2571" max="2571" width="2.140625" style="4" customWidth="1"/>
    <col min="2572" max="2575" width="16.7109375" style="4" customWidth="1"/>
    <col min="2576" max="2576" width="2.140625" style="4" customWidth="1"/>
    <col min="2577" max="2580" width="16.7109375" style="4" customWidth="1"/>
    <col min="2581" max="2581" width="4.85546875" style="4" customWidth="1"/>
    <col min="2582" max="2585" width="16.7109375" style="4" customWidth="1"/>
    <col min="2586" max="2586" width="2.42578125" style="4" customWidth="1"/>
    <col min="2587" max="2590" width="16.7109375" style="4" customWidth="1"/>
    <col min="2591" max="2591" width="3.28515625" style="4" customWidth="1"/>
    <col min="2592" max="2595" width="16.7109375" style="4" customWidth="1"/>
    <col min="2596" max="2596" width="9.85546875" style="4" customWidth="1"/>
    <col min="2597" max="2823" width="9.140625" style="4"/>
    <col min="2824" max="2824" width="3.7109375" style="4" customWidth="1"/>
    <col min="2825" max="2825" width="69.7109375" style="4" customWidth="1"/>
    <col min="2826" max="2826" width="11.85546875" style="4" customWidth="1"/>
    <col min="2827" max="2827" width="2.140625" style="4" customWidth="1"/>
    <col min="2828" max="2831" width="16.7109375" style="4" customWidth="1"/>
    <col min="2832" max="2832" width="2.140625" style="4" customWidth="1"/>
    <col min="2833" max="2836" width="16.7109375" style="4" customWidth="1"/>
    <col min="2837" max="2837" width="4.85546875" style="4" customWidth="1"/>
    <col min="2838" max="2841" width="16.7109375" style="4" customWidth="1"/>
    <col min="2842" max="2842" width="2.42578125" style="4" customWidth="1"/>
    <col min="2843" max="2846" width="16.7109375" style="4" customWidth="1"/>
    <col min="2847" max="2847" width="3.28515625" style="4" customWidth="1"/>
    <col min="2848" max="2851" width="16.7109375" style="4" customWidth="1"/>
    <col min="2852" max="2852" width="9.85546875" style="4" customWidth="1"/>
    <col min="2853" max="3079" width="9.140625" style="4"/>
    <col min="3080" max="3080" width="3.7109375" style="4" customWidth="1"/>
    <col min="3081" max="3081" width="69.7109375" style="4" customWidth="1"/>
    <col min="3082" max="3082" width="11.85546875" style="4" customWidth="1"/>
    <col min="3083" max="3083" width="2.140625" style="4" customWidth="1"/>
    <col min="3084" max="3087" width="16.7109375" style="4" customWidth="1"/>
    <col min="3088" max="3088" width="2.140625" style="4" customWidth="1"/>
    <col min="3089" max="3092" width="16.7109375" style="4" customWidth="1"/>
    <col min="3093" max="3093" width="4.85546875" style="4" customWidth="1"/>
    <col min="3094" max="3097" width="16.7109375" style="4" customWidth="1"/>
    <col min="3098" max="3098" width="2.42578125" style="4" customWidth="1"/>
    <col min="3099" max="3102" width="16.7109375" style="4" customWidth="1"/>
    <col min="3103" max="3103" width="3.28515625" style="4" customWidth="1"/>
    <col min="3104" max="3107" width="16.7109375" style="4" customWidth="1"/>
    <col min="3108" max="3108" width="9.85546875" style="4" customWidth="1"/>
    <col min="3109" max="3335" width="9.140625" style="4"/>
    <col min="3336" max="3336" width="3.7109375" style="4" customWidth="1"/>
    <col min="3337" max="3337" width="69.7109375" style="4" customWidth="1"/>
    <col min="3338" max="3338" width="11.85546875" style="4" customWidth="1"/>
    <col min="3339" max="3339" width="2.140625" style="4" customWidth="1"/>
    <col min="3340" max="3343" width="16.7109375" style="4" customWidth="1"/>
    <col min="3344" max="3344" width="2.140625" style="4" customWidth="1"/>
    <col min="3345" max="3348" width="16.7109375" style="4" customWidth="1"/>
    <col min="3349" max="3349" width="4.85546875" style="4" customWidth="1"/>
    <col min="3350" max="3353" width="16.7109375" style="4" customWidth="1"/>
    <col min="3354" max="3354" width="2.42578125" style="4" customWidth="1"/>
    <col min="3355" max="3358" width="16.7109375" style="4" customWidth="1"/>
    <col min="3359" max="3359" width="3.28515625" style="4" customWidth="1"/>
    <col min="3360" max="3363" width="16.7109375" style="4" customWidth="1"/>
    <col min="3364" max="3364" width="9.85546875" style="4" customWidth="1"/>
    <col min="3365" max="3591" width="9.140625" style="4"/>
    <col min="3592" max="3592" width="3.7109375" style="4" customWidth="1"/>
    <col min="3593" max="3593" width="69.7109375" style="4" customWidth="1"/>
    <col min="3594" max="3594" width="11.85546875" style="4" customWidth="1"/>
    <col min="3595" max="3595" width="2.140625" style="4" customWidth="1"/>
    <col min="3596" max="3599" width="16.7109375" style="4" customWidth="1"/>
    <col min="3600" max="3600" width="2.140625" style="4" customWidth="1"/>
    <col min="3601" max="3604" width="16.7109375" style="4" customWidth="1"/>
    <col min="3605" max="3605" width="4.85546875" style="4" customWidth="1"/>
    <col min="3606" max="3609" width="16.7109375" style="4" customWidth="1"/>
    <col min="3610" max="3610" width="2.42578125" style="4" customWidth="1"/>
    <col min="3611" max="3614" width="16.7109375" style="4" customWidth="1"/>
    <col min="3615" max="3615" width="3.28515625" style="4" customWidth="1"/>
    <col min="3616" max="3619" width="16.7109375" style="4" customWidth="1"/>
    <col min="3620" max="3620" width="9.85546875" style="4" customWidth="1"/>
    <col min="3621" max="3847" width="9.140625" style="4"/>
    <col min="3848" max="3848" width="3.7109375" style="4" customWidth="1"/>
    <col min="3849" max="3849" width="69.7109375" style="4" customWidth="1"/>
    <col min="3850" max="3850" width="11.85546875" style="4" customWidth="1"/>
    <col min="3851" max="3851" width="2.140625" style="4" customWidth="1"/>
    <col min="3852" max="3855" width="16.7109375" style="4" customWidth="1"/>
    <col min="3856" max="3856" width="2.140625" style="4" customWidth="1"/>
    <col min="3857" max="3860" width="16.7109375" style="4" customWidth="1"/>
    <col min="3861" max="3861" width="4.85546875" style="4" customWidth="1"/>
    <col min="3862" max="3865" width="16.7109375" style="4" customWidth="1"/>
    <col min="3866" max="3866" width="2.42578125" style="4" customWidth="1"/>
    <col min="3867" max="3870" width="16.7109375" style="4" customWidth="1"/>
    <col min="3871" max="3871" width="3.28515625" style="4" customWidth="1"/>
    <col min="3872" max="3875" width="16.7109375" style="4" customWidth="1"/>
    <col min="3876" max="3876" width="9.85546875" style="4" customWidth="1"/>
    <col min="3877" max="4103" width="9.140625" style="4"/>
    <col min="4104" max="4104" width="3.7109375" style="4" customWidth="1"/>
    <col min="4105" max="4105" width="69.7109375" style="4" customWidth="1"/>
    <col min="4106" max="4106" width="11.85546875" style="4" customWidth="1"/>
    <col min="4107" max="4107" width="2.140625" style="4" customWidth="1"/>
    <col min="4108" max="4111" width="16.7109375" style="4" customWidth="1"/>
    <col min="4112" max="4112" width="2.140625" style="4" customWidth="1"/>
    <col min="4113" max="4116" width="16.7109375" style="4" customWidth="1"/>
    <col min="4117" max="4117" width="4.85546875" style="4" customWidth="1"/>
    <col min="4118" max="4121" width="16.7109375" style="4" customWidth="1"/>
    <col min="4122" max="4122" width="2.42578125" style="4" customWidth="1"/>
    <col min="4123" max="4126" width="16.7109375" style="4" customWidth="1"/>
    <col min="4127" max="4127" width="3.28515625" style="4" customWidth="1"/>
    <col min="4128" max="4131" width="16.7109375" style="4" customWidth="1"/>
    <col min="4132" max="4132" width="9.85546875" style="4" customWidth="1"/>
    <col min="4133" max="4359" width="9.140625" style="4"/>
    <col min="4360" max="4360" width="3.7109375" style="4" customWidth="1"/>
    <col min="4361" max="4361" width="69.7109375" style="4" customWidth="1"/>
    <col min="4362" max="4362" width="11.85546875" style="4" customWidth="1"/>
    <col min="4363" max="4363" width="2.140625" style="4" customWidth="1"/>
    <col min="4364" max="4367" width="16.7109375" style="4" customWidth="1"/>
    <col min="4368" max="4368" width="2.140625" style="4" customWidth="1"/>
    <col min="4369" max="4372" width="16.7109375" style="4" customWidth="1"/>
    <col min="4373" max="4373" width="4.85546875" style="4" customWidth="1"/>
    <col min="4374" max="4377" width="16.7109375" style="4" customWidth="1"/>
    <col min="4378" max="4378" width="2.42578125" style="4" customWidth="1"/>
    <col min="4379" max="4382" width="16.7109375" style="4" customWidth="1"/>
    <col min="4383" max="4383" width="3.28515625" style="4" customWidth="1"/>
    <col min="4384" max="4387" width="16.7109375" style="4" customWidth="1"/>
    <col min="4388" max="4388" width="9.85546875" style="4" customWidth="1"/>
    <col min="4389" max="4615" width="9.140625" style="4"/>
    <col min="4616" max="4616" width="3.7109375" style="4" customWidth="1"/>
    <col min="4617" max="4617" width="69.7109375" style="4" customWidth="1"/>
    <col min="4618" max="4618" width="11.85546875" style="4" customWidth="1"/>
    <col min="4619" max="4619" width="2.140625" style="4" customWidth="1"/>
    <col min="4620" max="4623" width="16.7109375" style="4" customWidth="1"/>
    <col min="4624" max="4624" width="2.140625" style="4" customWidth="1"/>
    <col min="4625" max="4628" width="16.7109375" style="4" customWidth="1"/>
    <col min="4629" max="4629" width="4.85546875" style="4" customWidth="1"/>
    <col min="4630" max="4633" width="16.7109375" style="4" customWidth="1"/>
    <col min="4634" max="4634" width="2.42578125" style="4" customWidth="1"/>
    <col min="4635" max="4638" width="16.7109375" style="4" customWidth="1"/>
    <col min="4639" max="4639" width="3.28515625" style="4" customWidth="1"/>
    <col min="4640" max="4643" width="16.7109375" style="4" customWidth="1"/>
    <col min="4644" max="4644" width="9.85546875" style="4" customWidth="1"/>
    <col min="4645" max="4871" width="9.140625" style="4"/>
    <col min="4872" max="4872" width="3.7109375" style="4" customWidth="1"/>
    <col min="4873" max="4873" width="69.7109375" style="4" customWidth="1"/>
    <col min="4874" max="4874" width="11.85546875" style="4" customWidth="1"/>
    <col min="4875" max="4875" width="2.140625" style="4" customWidth="1"/>
    <col min="4876" max="4879" width="16.7109375" style="4" customWidth="1"/>
    <col min="4880" max="4880" width="2.140625" style="4" customWidth="1"/>
    <col min="4881" max="4884" width="16.7109375" style="4" customWidth="1"/>
    <col min="4885" max="4885" width="4.85546875" style="4" customWidth="1"/>
    <col min="4886" max="4889" width="16.7109375" style="4" customWidth="1"/>
    <col min="4890" max="4890" width="2.42578125" style="4" customWidth="1"/>
    <col min="4891" max="4894" width="16.7109375" style="4" customWidth="1"/>
    <col min="4895" max="4895" width="3.28515625" style="4" customWidth="1"/>
    <col min="4896" max="4899" width="16.7109375" style="4" customWidth="1"/>
    <col min="4900" max="4900" width="9.85546875" style="4" customWidth="1"/>
    <col min="4901" max="5127" width="9.140625" style="4"/>
    <col min="5128" max="5128" width="3.7109375" style="4" customWidth="1"/>
    <col min="5129" max="5129" width="69.7109375" style="4" customWidth="1"/>
    <col min="5130" max="5130" width="11.85546875" style="4" customWidth="1"/>
    <col min="5131" max="5131" width="2.140625" style="4" customWidth="1"/>
    <col min="5132" max="5135" width="16.7109375" style="4" customWidth="1"/>
    <col min="5136" max="5136" width="2.140625" style="4" customWidth="1"/>
    <col min="5137" max="5140" width="16.7109375" style="4" customWidth="1"/>
    <col min="5141" max="5141" width="4.85546875" style="4" customWidth="1"/>
    <col min="5142" max="5145" width="16.7109375" style="4" customWidth="1"/>
    <col min="5146" max="5146" width="2.42578125" style="4" customWidth="1"/>
    <col min="5147" max="5150" width="16.7109375" style="4" customWidth="1"/>
    <col min="5151" max="5151" width="3.28515625" style="4" customWidth="1"/>
    <col min="5152" max="5155" width="16.7109375" style="4" customWidth="1"/>
    <col min="5156" max="5156" width="9.85546875" style="4" customWidth="1"/>
    <col min="5157" max="5383" width="9.140625" style="4"/>
    <col min="5384" max="5384" width="3.7109375" style="4" customWidth="1"/>
    <col min="5385" max="5385" width="69.7109375" style="4" customWidth="1"/>
    <col min="5386" max="5386" width="11.85546875" style="4" customWidth="1"/>
    <col min="5387" max="5387" width="2.140625" style="4" customWidth="1"/>
    <col min="5388" max="5391" width="16.7109375" style="4" customWidth="1"/>
    <col min="5392" max="5392" width="2.140625" style="4" customWidth="1"/>
    <col min="5393" max="5396" width="16.7109375" style="4" customWidth="1"/>
    <col min="5397" max="5397" width="4.85546875" style="4" customWidth="1"/>
    <col min="5398" max="5401" width="16.7109375" style="4" customWidth="1"/>
    <col min="5402" max="5402" width="2.42578125" style="4" customWidth="1"/>
    <col min="5403" max="5406" width="16.7109375" style="4" customWidth="1"/>
    <col min="5407" max="5407" width="3.28515625" style="4" customWidth="1"/>
    <col min="5408" max="5411" width="16.7109375" style="4" customWidth="1"/>
    <col min="5412" max="5412" width="9.85546875" style="4" customWidth="1"/>
    <col min="5413" max="5639" width="9.140625" style="4"/>
    <col min="5640" max="5640" width="3.7109375" style="4" customWidth="1"/>
    <col min="5641" max="5641" width="69.7109375" style="4" customWidth="1"/>
    <col min="5642" max="5642" width="11.85546875" style="4" customWidth="1"/>
    <col min="5643" max="5643" width="2.140625" style="4" customWidth="1"/>
    <col min="5644" max="5647" width="16.7109375" style="4" customWidth="1"/>
    <col min="5648" max="5648" width="2.140625" style="4" customWidth="1"/>
    <col min="5649" max="5652" width="16.7109375" style="4" customWidth="1"/>
    <col min="5653" max="5653" width="4.85546875" style="4" customWidth="1"/>
    <col min="5654" max="5657" width="16.7109375" style="4" customWidth="1"/>
    <col min="5658" max="5658" width="2.42578125" style="4" customWidth="1"/>
    <col min="5659" max="5662" width="16.7109375" style="4" customWidth="1"/>
    <col min="5663" max="5663" width="3.28515625" style="4" customWidth="1"/>
    <col min="5664" max="5667" width="16.7109375" style="4" customWidth="1"/>
    <col min="5668" max="5668" width="9.85546875" style="4" customWidth="1"/>
    <col min="5669" max="5895" width="9.140625" style="4"/>
    <col min="5896" max="5896" width="3.7109375" style="4" customWidth="1"/>
    <col min="5897" max="5897" width="69.7109375" style="4" customWidth="1"/>
    <col min="5898" max="5898" width="11.85546875" style="4" customWidth="1"/>
    <col min="5899" max="5899" width="2.140625" style="4" customWidth="1"/>
    <col min="5900" max="5903" width="16.7109375" style="4" customWidth="1"/>
    <col min="5904" max="5904" width="2.140625" style="4" customWidth="1"/>
    <col min="5905" max="5908" width="16.7109375" style="4" customWidth="1"/>
    <col min="5909" max="5909" width="4.85546875" style="4" customWidth="1"/>
    <col min="5910" max="5913" width="16.7109375" style="4" customWidth="1"/>
    <col min="5914" max="5914" width="2.42578125" style="4" customWidth="1"/>
    <col min="5915" max="5918" width="16.7109375" style="4" customWidth="1"/>
    <col min="5919" max="5919" width="3.28515625" style="4" customWidth="1"/>
    <col min="5920" max="5923" width="16.7109375" style="4" customWidth="1"/>
    <col min="5924" max="5924" width="9.85546875" style="4" customWidth="1"/>
    <col min="5925" max="6151" width="9.140625" style="4"/>
    <col min="6152" max="6152" width="3.7109375" style="4" customWidth="1"/>
    <col min="6153" max="6153" width="69.7109375" style="4" customWidth="1"/>
    <col min="6154" max="6154" width="11.85546875" style="4" customWidth="1"/>
    <col min="6155" max="6155" width="2.140625" style="4" customWidth="1"/>
    <col min="6156" max="6159" width="16.7109375" style="4" customWidth="1"/>
    <col min="6160" max="6160" width="2.140625" style="4" customWidth="1"/>
    <col min="6161" max="6164" width="16.7109375" style="4" customWidth="1"/>
    <col min="6165" max="6165" width="4.85546875" style="4" customWidth="1"/>
    <col min="6166" max="6169" width="16.7109375" style="4" customWidth="1"/>
    <col min="6170" max="6170" width="2.42578125" style="4" customWidth="1"/>
    <col min="6171" max="6174" width="16.7109375" style="4" customWidth="1"/>
    <col min="6175" max="6175" width="3.28515625" style="4" customWidth="1"/>
    <col min="6176" max="6179" width="16.7109375" style="4" customWidth="1"/>
    <col min="6180" max="6180" width="9.85546875" style="4" customWidth="1"/>
    <col min="6181" max="6407" width="9.140625" style="4"/>
    <col min="6408" max="6408" width="3.7109375" style="4" customWidth="1"/>
    <col min="6409" max="6409" width="69.7109375" style="4" customWidth="1"/>
    <col min="6410" max="6410" width="11.85546875" style="4" customWidth="1"/>
    <col min="6411" max="6411" width="2.140625" style="4" customWidth="1"/>
    <col min="6412" max="6415" width="16.7109375" style="4" customWidth="1"/>
    <col min="6416" max="6416" width="2.140625" style="4" customWidth="1"/>
    <col min="6417" max="6420" width="16.7109375" style="4" customWidth="1"/>
    <col min="6421" max="6421" width="4.85546875" style="4" customWidth="1"/>
    <col min="6422" max="6425" width="16.7109375" style="4" customWidth="1"/>
    <col min="6426" max="6426" width="2.42578125" style="4" customWidth="1"/>
    <col min="6427" max="6430" width="16.7109375" style="4" customWidth="1"/>
    <col min="6431" max="6431" width="3.28515625" style="4" customWidth="1"/>
    <col min="6432" max="6435" width="16.7109375" style="4" customWidth="1"/>
    <col min="6436" max="6436" width="9.85546875" style="4" customWidth="1"/>
    <col min="6437" max="6663" width="9.140625" style="4"/>
    <col min="6664" max="6664" width="3.7109375" style="4" customWidth="1"/>
    <col min="6665" max="6665" width="69.7109375" style="4" customWidth="1"/>
    <col min="6666" max="6666" width="11.85546875" style="4" customWidth="1"/>
    <col min="6667" max="6667" width="2.140625" style="4" customWidth="1"/>
    <col min="6668" max="6671" width="16.7109375" style="4" customWidth="1"/>
    <col min="6672" max="6672" width="2.140625" style="4" customWidth="1"/>
    <col min="6673" max="6676" width="16.7109375" style="4" customWidth="1"/>
    <col min="6677" max="6677" width="4.85546875" style="4" customWidth="1"/>
    <col min="6678" max="6681" width="16.7109375" style="4" customWidth="1"/>
    <col min="6682" max="6682" width="2.42578125" style="4" customWidth="1"/>
    <col min="6683" max="6686" width="16.7109375" style="4" customWidth="1"/>
    <col min="6687" max="6687" width="3.28515625" style="4" customWidth="1"/>
    <col min="6688" max="6691" width="16.7109375" style="4" customWidth="1"/>
    <col min="6692" max="6692" width="9.85546875" style="4" customWidth="1"/>
    <col min="6693" max="6919" width="9.140625" style="4"/>
    <col min="6920" max="6920" width="3.7109375" style="4" customWidth="1"/>
    <col min="6921" max="6921" width="69.7109375" style="4" customWidth="1"/>
    <col min="6922" max="6922" width="11.85546875" style="4" customWidth="1"/>
    <col min="6923" max="6923" width="2.140625" style="4" customWidth="1"/>
    <col min="6924" max="6927" width="16.7109375" style="4" customWidth="1"/>
    <col min="6928" max="6928" width="2.140625" style="4" customWidth="1"/>
    <col min="6929" max="6932" width="16.7109375" style="4" customWidth="1"/>
    <col min="6933" max="6933" width="4.85546875" style="4" customWidth="1"/>
    <col min="6934" max="6937" width="16.7109375" style="4" customWidth="1"/>
    <col min="6938" max="6938" width="2.42578125" style="4" customWidth="1"/>
    <col min="6939" max="6942" width="16.7109375" style="4" customWidth="1"/>
    <col min="6943" max="6943" width="3.28515625" style="4" customWidth="1"/>
    <col min="6944" max="6947" width="16.7109375" style="4" customWidth="1"/>
    <col min="6948" max="6948" width="9.85546875" style="4" customWidth="1"/>
    <col min="6949" max="7175" width="9.140625" style="4"/>
    <col min="7176" max="7176" width="3.7109375" style="4" customWidth="1"/>
    <col min="7177" max="7177" width="69.7109375" style="4" customWidth="1"/>
    <col min="7178" max="7178" width="11.85546875" style="4" customWidth="1"/>
    <col min="7179" max="7179" width="2.140625" style="4" customWidth="1"/>
    <col min="7180" max="7183" width="16.7109375" style="4" customWidth="1"/>
    <col min="7184" max="7184" width="2.140625" style="4" customWidth="1"/>
    <col min="7185" max="7188" width="16.7109375" style="4" customWidth="1"/>
    <col min="7189" max="7189" width="4.85546875" style="4" customWidth="1"/>
    <col min="7190" max="7193" width="16.7109375" style="4" customWidth="1"/>
    <col min="7194" max="7194" width="2.42578125" style="4" customWidth="1"/>
    <col min="7195" max="7198" width="16.7109375" style="4" customWidth="1"/>
    <col min="7199" max="7199" width="3.28515625" style="4" customWidth="1"/>
    <col min="7200" max="7203" width="16.7109375" style="4" customWidth="1"/>
    <col min="7204" max="7204" width="9.85546875" style="4" customWidth="1"/>
    <col min="7205" max="7431" width="9.140625" style="4"/>
    <col min="7432" max="7432" width="3.7109375" style="4" customWidth="1"/>
    <col min="7433" max="7433" width="69.7109375" style="4" customWidth="1"/>
    <col min="7434" max="7434" width="11.85546875" style="4" customWidth="1"/>
    <col min="7435" max="7435" width="2.140625" style="4" customWidth="1"/>
    <col min="7436" max="7439" width="16.7109375" style="4" customWidth="1"/>
    <col min="7440" max="7440" width="2.140625" style="4" customWidth="1"/>
    <col min="7441" max="7444" width="16.7109375" style="4" customWidth="1"/>
    <col min="7445" max="7445" width="4.85546875" style="4" customWidth="1"/>
    <col min="7446" max="7449" width="16.7109375" style="4" customWidth="1"/>
    <col min="7450" max="7450" width="2.42578125" style="4" customWidth="1"/>
    <col min="7451" max="7454" width="16.7109375" style="4" customWidth="1"/>
    <col min="7455" max="7455" width="3.28515625" style="4" customWidth="1"/>
    <col min="7456" max="7459" width="16.7109375" style="4" customWidth="1"/>
    <col min="7460" max="7460" width="9.85546875" style="4" customWidth="1"/>
    <col min="7461" max="7687" width="9.140625" style="4"/>
    <col min="7688" max="7688" width="3.7109375" style="4" customWidth="1"/>
    <col min="7689" max="7689" width="69.7109375" style="4" customWidth="1"/>
    <col min="7690" max="7690" width="11.85546875" style="4" customWidth="1"/>
    <col min="7691" max="7691" width="2.140625" style="4" customWidth="1"/>
    <col min="7692" max="7695" width="16.7109375" style="4" customWidth="1"/>
    <col min="7696" max="7696" width="2.140625" style="4" customWidth="1"/>
    <col min="7697" max="7700" width="16.7109375" style="4" customWidth="1"/>
    <col min="7701" max="7701" width="4.85546875" style="4" customWidth="1"/>
    <col min="7702" max="7705" width="16.7109375" style="4" customWidth="1"/>
    <col min="7706" max="7706" width="2.42578125" style="4" customWidth="1"/>
    <col min="7707" max="7710" width="16.7109375" style="4" customWidth="1"/>
    <col min="7711" max="7711" width="3.28515625" style="4" customWidth="1"/>
    <col min="7712" max="7715" width="16.7109375" style="4" customWidth="1"/>
    <col min="7716" max="7716" width="9.85546875" style="4" customWidth="1"/>
    <col min="7717" max="7943" width="9.140625" style="4"/>
    <col min="7944" max="7944" width="3.7109375" style="4" customWidth="1"/>
    <col min="7945" max="7945" width="69.7109375" style="4" customWidth="1"/>
    <col min="7946" max="7946" width="11.85546875" style="4" customWidth="1"/>
    <col min="7947" max="7947" width="2.140625" style="4" customWidth="1"/>
    <col min="7948" max="7951" width="16.7109375" style="4" customWidth="1"/>
    <col min="7952" max="7952" width="2.140625" style="4" customWidth="1"/>
    <col min="7953" max="7956" width="16.7109375" style="4" customWidth="1"/>
    <col min="7957" max="7957" width="4.85546875" style="4" customWidth="1"/>
    <col min="7958" max="7961" width="16.7109375" style="4" customWidth="1"/>
    <col min="7962" max="7962" width="2.42578125" style="4" customWidth="1"/>
    <col min="7963" max="7966" width="16.7109375" style="4" customWidth="1"/>
    <col min="7967" max="7967" width="3.28515625" style="4" customWidth="1"/>
    <col min="7968" max="7971" width="16.7109375" style="4" customWidth="1"/>
    <col min="7972" max="7972" width="9.85546875" style="4" customWidth="1"/>
    <col min="7973" max="8199" width="9.140625" style="4"/>
    <col min="8200" max="8200" width="3.7109375" style="4" customWidth="1"/>
    <col min="8201" max="8201" width="69.7109375" style="4" customWidth="1"/>
    <col min="8202" max="8202" width="11.85546875" style="4" customWidth="1"/>
    <col min="8203" max="8203" width="2.140625" style="4" customWidth="1"/>
    <col min="8204" max="8207" width="16.7109375" style="4" customWidth="1"/>
    <col min="8208" max="8208" width="2.140625" style="4" customWidth="1"/>
    <col min="8209" max="8212" width="16.7109375" style="4" customWidth="1"/>
    <col min="8213" max="8213" width="4.85546875" style="4" customWidth="1"/>
    <col min="8214" max="8217" width="16.7109375" style="4" customWidth="1"/>
    <col min="8218" max="8218" width="2.42578125" style="4" customWidth="1"/>
    <col min="8219" max="8222" width="16.7109375" style="4" customWidth="1"/>
    <col min="8223" max="8223" width="3.28515625" style="4" customWidth="1"/>
    <col min="8224" max="8227" width="16.7109375" style="4" customWidth="1"/>
    <col min="8228" max="8228" width="9.85546875" style="4" customWidth="1"/>
    <col min="8229" max="8455" width="9.140625" style="4"/>
    <col min="8456" max="8456" width="3.7109375" style="4" customWidth="1"/>
    <col min="8457" max="8457" width="69.7109375" style="4" customWidth="1"/>
    <col min="8458" max="8458" width="11.85546875" style="4" customWidth="1"/>
    <col min="8459" max="8459" width="2.140625" style="4" customWidth="1"/>
    <col min="8460" max="8463" width="16.7109375" style="4" customWidth="1"/>
    <col min="8464" max="8464" width="2.140625" style="4" customWidth="1"/>
    <col min="8465" max="8468" width="16.7109375" style="4" customWidth="1"/>
    <col min="8469" max="8469" width="4.85546875" style="4" customWidth="1"/>
    <col min="8470" max="8473" width="16.7109375" style="4" customWidth="1"/>
    <col min="8474" max="8474" width="2.42578125" style="4" customWidth="1"/>
    <col min="8475" max="8478" width="16.7109375" style="4" customWidth="1"/>
    <col min="8479" max="8479" width="3.28515625" style="4" customWidth="1"/>
    <col min="8480" max="8483" width="16.7109375" style="4" customWidth="1"/>
    <col min="8484" max="8484" width="9.85546875" style="4" customWidth="1"/>
    <col min="8485" max="8711" width="9.140625" style="4"/>
    <col min="8712" max="8712" width="3.7109375" style="4" customWidth="1"/>
    <col min="8713" max="8713" width="69.7109375" style="4" customWidth="1"/>
    <col min="8714" max="8714" width="11.85546875" style="4" customWidth="1"/>
    <col min="8715" max="8715" width="2.140625" style="4" customWidth="1"/>
    <col min="8716" max="8719" width="16.7109375" style="4" customWidth="1"/>
    <col min="8720" max="8720" width="2.140625" style="4" customWidth="1"/>
    <col min="8721" max="8724" width="16.7109375" style="4" customWidth="1"/>
    <col min="8725" max="8725" width="4.85546875" style="4" customWidth="1"/>
    <col min="8726" max="8729" width="16.7109375" style="4" customWidth="1"/>
    <col min="8730" max="8730" width="2.42578125" style="4" customWidth="1"/>
    <col min="8731" max="8734" width="16.7109375" style="4" customWidth="1"/>
    <col min="8735" max="8735" width="3.28515625" style="4" customWidth="1"/>
    <col min="8736" max="8739" width="16.7109375" style="4" customWidth="1"/>
    <col min="8740" max="8740" width="9.85546875" style="4" customWidth="1"/>
    <col min="8741" max="8967" width="9.140625" style="4"/>
    <col min="8968" max="8968" width="3.7109375" style="4" customWidth="1"/>
    <col min="8969" max="8969" width="69.7109375" style="4" customWidth="1"/>
    <col min="8970" max="8970" width="11.85546875" style="4" customWidth="1"/>
    <col min="8971" max="8971" width="2.140625" style="4" customWidth="1"/>
    <col min="8972" max="8975" width="16.7109375" style="4" customWidth="1"/>
    <col min="8976" max="8976" width="2.140625" style="4" customWidth="1"/>
    <col min="8977" max="8980" width="16.7109375" style="4" customWidth="1"/>
    <col min="8981" max="8981" width="4.85546875" style="4" customWidth="1"/>
    <col min="8982" max="8985" width="16.7109375" style="4" customWidth="1"/>
    <col min="8986" max="8986" width="2.42578125" style="4" customWidth="1"/>
    <col min="8987" max="8990" width="16.7109375" style="4" customWidth="1"/>
    <col min="8991" max="8991" width="3.28515625" style="4" customWidth="1"/>
    <col min="8992" max="8995" width="16.7109375" style="4" customWidth="1"/>
    <col min="8996" max="8996" width="9.85546875" style="4" customWidth="1"/>
    <col min="8997" max="9223" width="9.140625" style="4"/>
    <col min="9224" max="9224" width="3.7109375" style="4" customWidth="1"/>
    <col min="9225" max="9225" width="69.7109375" style="4" customWidth="1"/>
    <col min="9226" max="9226" width="11.85546875" style="4" customWidth="1"/>
    <col min="9227" max="9227" width="2.140625" style="4" customWidth="1"/>
    <col min="9228" max="9231" width="16.7109375" style="4" customWidth="1"/>
    <col min="9232" max="9232" width="2.140625" style="4" customWidth="1"/>
    <col min="9233" max="9236" width="16.7109375" style="4" customWidth="1"/>
    <col min="9237" max="9237" width="4.85546875" style="4" customWidth="1"/>
    <col min="9238" max="9241" width="16.7109375" style="4" customWidth="1"/>
    <col min="9242" max="9242" width="2.42578125" style="4" customWidth="1"/>
    <col min="9243" max="9246" width="16.7109375" style="4" customWidth="1"/>
    <col min="9247" max="9247" width="3.28515625" style="4" customWidth="1"/>
    <col min="9248" max="9251" width="16.7109375" style="4" customWidth="1"/>
    <col min="9252" max="9252" width="9.85546875" style="4" customWidth="1"/>
    <col min="9253" max="9479" width="9.140625" style="4"/>
    <col min="9480" max="9480" width="3.7109375" style="4" customWidth="1"/>
    <col min="9481" max="9481" width="69.7109375" style="4" customWidth="1"/>
    <col min="9482" max="9482" width="11.85546875" style="4" customWidth="1"/>
    <col min="9483" max="9483" width="2.140625" style="4" customWidth="1"/>
    <col min="9484" max="9487" width="16.7109375" style="4" customWidth="1"/>
    <col min="9488" max="9488" width="2.140625" style="4" customWidth="1"/>
    <col min="9489" max="9492" width="16.7109375" style="4" customWidth="1"/>
    <col min="9493" max="9493" width="4.85546875" style="4" customWidth="1"/>
    <col min="9494" max="9497" width="16.7109375" style="4" customWidth="1"/>
    <col min="9498" max="9498" width="2.42578125" style="4" customWidth="1"/>
    <col min="9499" max="9502" width="16.7109375" style="4" customWidth="1"/>
    <col min="9503" max="9503" width="3.28515625" style="4" customWidth="1"/>
    <col min="9504" max="9507" width="16.7109375" style="4" customWidth="1"/>
    <col min="9508" max="9508" width="9.85546875" style="4" customWidth="1"/>
    <col min="9509" max="9735" width="9.140625" style="4"/>
    <col min="9736" max="9736" width="3.7109375" style="4" customWidth="1"/>
    <col min="9737" max="9737" width="69.7109375" style="4" customWidth="1"/>
    <col min="9738" max="9738" width="11.85546875" style="4" customWidth="1"/>
    <col min="9739" max="9739" width="2.140625" style="4" customWidth="1"/>
    <col min="9740" max="9743" width="16.7109375" style="4" customWidth="1"/>
    <col min="9744" max="9744" width="2.140625" style="4" customWidth="1"/>
    <col min="9745" max="9748" width="16.7109375" style="4" customWidth="1"/>
    <col min="9749" max="9749" width="4.85546875" style="4" customWidth="1"/>
    <col min="9750" max="9753" width="16.7109375" style="4" customWidth="1"/>
    <col min="9754" max="9754" width="2.42578125" style="4" customWidth="1"/>
    <col min="9755" max="9758" width="16.7109375" style="4" customWidth="1"/>
    <col min="9759" max="9759" width="3.28515625" style="4" customWidth="1"/>
    <col min="9760" max="9763" width="16.7109375" style="4" customWidth="1"/>
    <col min="9764" max="9764" width="9.85546875" style="4" customWidth="1"/>
    <col min="9765" max="9991" width="9.140625" style="4"/>
    <col min="9992" max="9992" width="3.7109375" style="4" customWidth="1"/>
    <col min="9993" max="9993" width="69.7109375" style="4" customWidth="1"/>
    <col min="9994" max="9994" width="11.85546875" style="4" customWidth="1"/>
    <col min="9995" max="9995" width="2.140625" style="4" customWidth="1"/>
    <col min="9996" max="9999" width="16.7109375" style="4" customWidth="1"/>
    <col min="10000" max="10000" width="2.140625" style="4" customWidth="1"/>
    <col min="10001" max="10004" width="16.7109375" style="4" customWidth="1"/>
    <col min="10005" max="10005" width="4.85546875" style="4" customWidth="1"/>
    <col min="10006" max="10009" width="16.7109375" style="4" customWidth="1"/>
    <col min="10010" max="10010" width="2.42578125" style="4" customWidth="1"/>
    <col min="10011" max="10014" width="16.7109375" style="4" customWidth="1"/>
    <col min="10015" max="10015" width="3.28515625" style="4" customWidth="1"/>
    <col min="10016" max="10019" width="16.7109375" style="4" customWidth="1"/>
    <col min="10020" max="10020" width="9.85546875" style="4" customWidth="1"/>
    <col min="10021" max="10247" width="9.140625" style="4"/>
    <col min="10248" max="10248" width="3.7109375" style="4" customWidth="1"/>
    <col min="10249" max="10249" width="69.7109375" style="4" customWidth="1"/>
    <col min="10250" max="10250" width="11.85546875" style="4" customWidth="1"/>
    <col min="10251" max="10251" width="2.140625" style="4" customWidth="1"/>
    <col min="10252" max="10255" width="16.7109375" style="4" customWidth="1"/>
    <col min="10256" max="10256" width="2.140625" style="4" customWidth="1"/>
    <col min="10257" max="10260" width="16.7109375" style="4" customWidth="1"/>
    <col min="10261" max="10261" width="4.85546875" style="4" customWidth="1"/>
    <col min="10262" max="10265" width="16.7109375" style="4" customWidth="1"/>
    <col min="10266" max="10266" width="2.42578125" style="4" customWidth="1"/>
    <col min="10267" max="10270" width="16.7109375" style="4" customWidth="1"/>
    <col min="10271" max="10271" width="3.28515625" style="4" customWidth="1"/>
    <col min="10272" max="10275" width="16.7109375" style="4" customWidth="1"/>
    <col min="10276" max="10276" width="9.85546875" style="4" customWidth="1"/>
    <col min="10277" max="10503" width="9.140625" style="4"/>
    <col min="10504" max="10504" width="3.7109375" style="4" customWidth="1"/>
    <col min="10505" max="10505" width="69.7109375" style="4" customWidth="1"/>
    <col min="10506" max="10506" width="11.85546875" style="4" customWidth="1"/>
    <col min="10507" max="10507" width="2.140625" style="4" customWidth="1"/>
    <col min="10508" max="10511" width="16.7109375" style="4" customWidth="1"/>
    <col min="10512" max="10512" width="2.140625" style="4" customWidth="1"/>
    <col min="10513" max="10516" width="16.7109375" style="4" customWidth="1"/>
    <col min="10517" max="10517" width="4.85546875" style="4" customWidth="1"/>
    <col min="10518" max="10521" width="16.7109375" style="4" customWidth="1"/>
    <col min="10522" max="10522" width="2.42578125" style="4" customWidth="1"/>
    <col min="10523" max="10526" width="16.7109375" style="4" customWidth="1"/>
    <col min="10527" max="10527" width="3.28515625" style="4" customWidth="1"/>
    <col min="10528" max="10531" width="16.7109375" style="4" customWidth="1"/>
    <col min="10532" max="10532" width="9.85546875" style="4" customWidth="1"/>
    <col min="10533" max="10759" width="9.140625" style="4"/>
    <col min="10760" max="10760" width="3.7109375" style="4" customWidth="1"/>
    <col min="10761" max="10761" width="69.7109375" style="4" customWidth="1"/>
    <col min="10762" max="10762" width="11.85546875" style="4" customWidth="1"/>
    <col min="10763" max="10763" width="2.140625" style="4" customWidth="1"/>
    <col min="10764" max="10767" width="16.7109375" style="4" customWidth="1"/>
    <col min="10768" max="10768" width="2.140625" style="4" customWidth="1"/>
    <col min="10769" max="10772" width="16.7109375" style="4" customWidth="1"/>
    <col min="10773" max="10773" width="4.85546875" style="4" customWidth="1"/>
    <col min="10774" max="10777" width="16.7109375" style="4" customWidth="1"/>
    <col min="10778" max="10778" width="2.42578125" style="4" customWidth="1"/>
    <col min="10779" max="10782" width="16.7109375" style="4" customWidth="1"/>
    <col min="10783" max="10783" width="3.28515625" style="4" customWidth="1"/>
    <col min="10784" max="10787" width="16.7109375" style="4" customWidth="1"/>
    <col min="10788" max="10788" width="9.85546875" style="4" customWidth="1"/>
    <col min="10789" max="11015" width="9.140625" style="4"/>
    <col min="11016" max="11016" width="3.7109375" style="4" customWidth="1"/>
    <col min="11017" max="11017" width="69.7109375" style="4" customWidth="1"/>
    <col min="11018" max="11018" width="11.85546875" style="4" customWidth="1"/>
    <col min="11019" max="11019" width="2.140625" style="4" customWidth="1"/>
    <col min="11020" max="11023" width="16.7109375" style="4" customWidth="1"/>
    <col min="11024" max="11024" width="2.140625" style="4" customWidth="1"/>
    <col min="11025" max="11028" width="16.7109375" style="4" customWidth="1"/>
    <col min="11029" max="11029" width="4.85546875" style="4" customWidth="1"/>
    <col min="11030" max="11033" width="16.7109375" style="4" customWidth="1"/>
    <col min="11034" max="11034" width="2.42578125" style="4" customWidth="1"/>
    <col min="11035" max="11038" width="16.7109375" style="4" customWidth="1"/>
    <col min="11039" max="11039" width="3.28515625" style="4" customWidth="1"/>
    <col min="11040" max="11043" width="16.7109375" style="4" customWidth="1"/>
    <col min="11044" max="11044" width="9.85546875" style="4" customWidth="1"/>
    <col min="11045" max="11271" width="9.140625" style="4"/>
    <col min="11272" max="11272" width="3.7109375" style="4" customWidth="1"/>
    <col min="11273" max="11273" width="69.7109375" style="4" customWidth="1"/>
    <col min="11274" max="11274" width="11.85546875" style="4" customWidth="1"/>
    <col min="11275" max="11275" width="2.140625" style="4" customWidth="1"/>
    <col min="11276" max="11279" width="16.7109375" style="4" customWidth="1"/>
    <col min="11280" max="11280" width="2.140625" style="4" customWidth="1"/>
    <col min="11281" max="11284" width="16.7109375" style="4" customWidth="1"/>
    <col min="11285" max="11285" width="4.85546875" style="4" customWidth="1"/>
    <col min="11286" max="11289" width="16.7109375" style="4" customWidth="1"/>
    <col min="11290" max="11290" width="2.42578125" style="4" customWidth="1"/>
    <col min="11291" max="11294" width="16.7109375" style="4" customWidth="1"/>
    <col min="11295" max="11295" width="3.28515625" style="4" customWidth="1"/>
    <col min="11296" max="11299" width="16.7109375" style="4" customWidth="1"/>
    <col min="11300" max="11300" width="9.85546875" style="4" customWidth="1"/>
    <col min="11301" max="11527" width="9.140625" style="4"/>
    <col min="11528" max="11528" width="3.7109375" style="4" customWidth="1"/>
    <col min="11529" max="11529" width="69.7109375" style="4" customWidth="1"/>
    <col min="11530" max="11530" width="11.85546875" style="4" customWidth="1"/>
    <col min="11531" max="11531" width="2.140625" style="4" customWidth="1"/>
    <col min="11532" max="11535" width="16.7109375" style="4" customWidth="1"/>
    <col min="11536" max="11536" width="2.140625" style="4" customWidth="1"/>
    <col min="11537" max="11540" width="16.7109375" style="4" customWidth="1"/>
    <col min="11541" max="11541" width="4.85546875" style="4" customWidth="1"/>
    <col min="11542" max="11545" width="16.7109375" style="4" customWidth="1"/>
    <col min="11546" max="11546" width="2.42578125" style="4" customWidth="1"/>
    <col min="11547" max="11550" width="16.7109375" style="4" customWidth="1"/>
    <col min="11551" max="11551" width="3.28515625" style="4" customWidth="1"/>
    <col min="11552" max="11555" width="16.7109375" style="4" customWidth="1"/>
    <col min="11556" max="11556" width="9.85546875" style="4" customWidth="1"/>
    <col min="11557" max="11783" width="9.140625" style="4"/>
    <col min="11784" max="11784" width="3.7109375" style="4" customWidth="1"/>
    <col min="11785" max="11785" width="69.7109375" style="4" customWidth="1"/>
    <col min="11786" max="11786" width="11.85546875" style="4" customWidth="1"/>
    <col min="11787" max="11787" width="2.140625" style="4" customWidth="1"/>
    <col min="11788" max="11791" width="16.7109375" style="4" customWidth="1"/>
    <col min="11792" max="11792" width="2.140625" style="4" customWidth="1"/>
    <col min="11793" max="11796" width="16.7109375" style="4" customWidth="1"/>
    <col min="11797" max="11797" width="4.85546875" style="4" customWidth="1"/>
    <col min="11798" max="11801" width="16.7109375" style="4" customWidth="1"/>
    <col min="11802" max="11802" width="2.42578125" style="4" customWidth="1"/>
    <col min="11803" max="11806" width="16.7109375" style="4" customWidth="1"/>
    <col min="11807" max="11807" width="3.28515625" style="4" customWidth="1"/>
    <col min="11808" max="11811" width="16.7109375" style="4" customWidth="1"/>
    <col min="11812" max="11812" width="9.85546875" style="4" customWidth="1"/>
    <col min="11813" max="12039" width="9.140625" style="4"/>
    <col min="12040" max="12040" width="3.7109375" style="4" customWidth="1"/>
    <col min="12041" max="12041" width="69.7109375" style="4" customWidth="1"/>
    <col min="12042" max="12042" width="11.85546875" style="4" customWidth="1"/>
    <col min="12043" max="12043" width="2.140625" style="4" customWidth="1"/>
    <col min="12044" max="12047" width="16.7109375" style="4" customWidth="1"/>
    <col min="12048" max="12048" width="2.140625" style="4" customWidth="1"/>
    <col min="12049" max="12052" width="16.7109375" style="4" customWidth="1"/>
    <col min="12053" max="12053" width="4.85546875" style="4" customWidth="1"/>
    <col min="12054" max="12057" width="16.7109375" style="4" customWidth="1"/>
    <col min="12058" max="12058" width="2.42578125" style="4" customWidth="1"/>
    <col min="12059" max="12062" width="16.7109375" style="4" customWidth="1"/>
    <col min="12063" max="12063" width="3.28515625" style="4" customWidth="1"/>
    <col min="12064" max="12067" width="16.7109375" style="4" customWidth="1"/>
    <col min="12068" max="12068" width="9.85546875" style="4" customWidth="1"/>
    <col min="12069" max="12295" width="9.140625" style="4"/>
    <col min="12296" max="12296" width="3.7109375" style="4" customWidth="1"/>
    <col min="12297" max="12297" width="69.7109375" style="4" customWidth="1"/>
    <col min="12298" max="12298" width="11.85546875" style="4" customWidth="1"/>
    <col min="12299" max="12299" width="2.140625" style="4" customWidth="1"/>
    <col min="12300" max="12303" width="16.7109375" style="4" customWidth="1"/>
    <col min="12304" max="12304" width="2.140625" style="4" customWidth="1"/>
    <col min="12305" max="12308" width="16.7109375" style="4" customWidth="1"/>
    <col min="12309" max="12309" width="4.85546875" style="4" customWidth="1"/>
    <col min="12310" max="12313" width="16.7109375" style="4" customWidth="1"/>
    <col min="12314" max="12314" width="2.42578125" style="4" customWidth="1"/>
    <col min="12315" max="12318" width="16.7109375" style="4" customWidth="1"/>
    <col min="12319" max="12319" width="3.28515625" style="4" customWidth="1"/>
    <col min="12320" max="12323" width="16.7109375" style="4" customWidth="1"/>
    <col min="12324" max="12324" width="9.85546875" style="4" customWidth="1"/>
    <col min="12325" max="12551" width="9.140625" style="4"/>
    <col min="12552" max="12552" width="3.7109375" style="4" customWidth="1"/>
    <col min="12553" max="12553" width="69.7109375" style="4" customWidth="1"/>
    <col min="12554" max="12554" width="11.85546875" style="4" customWidth="1"/>
    <col min="12555" max="12555" width="2.140625" style="4" customWidth="1"/>
    <col min="12556" max="12559" width="16.7109375" style="4" customWidth="1"/>
    <col min="12560" max="12560" width="2.140625" style="4" customWidth="1"/>
    <col min="12561" max="12564" width="16.7109375" style="4" customWidth="1"/>
    <col min="12565" max="12565" width="4.85546875" style="4" customWidth="1"/>
    <col min="12566" max="12569" width="16.7109375" style="4" customWidth="1"/>
    <col min="12570" max="12570" width="2.42578125" style="4" customWidth="1"/>
    <col min="12571" max="12574" width="16.7109375" style="4" customWidth="1"/>
    <col min="12575" max="12575" width="3.28515625" style="4" customWidth="1"/>
    <col min="12576" max="12579" width="16.7109375" style="4" customWidth="1"/>
    <col min="12580" max="12580" width="9.85546875" style="4" customWidth="1"/>
    <col min="12581" max="12807" width="9.140625" style="4"/>
    <col min="12808" max="12808" width="3.7109375" style="4" customWidth="1"/>
    <col min="12809" max="12809" width="69.7109375" style="4" customWidth="1"/>
    <col min="12810" max="12810" width="11.85546875" style="4" customWidth="1"/>
    <col min="12811" max="12811" width="2.140625" style="4" customWidth="1"/>
    <col min="12812" max="12815" width="16.7109375" style="4" customWidth="1"/>
    <col min="12816" max="12816" width="2.140625" style="4" customWidth="1"/>
    <col min="12817" max="12820" width="16.7109375" style="4" customWidth="1"/>
    <col min="12821" max="12821" width="4.85546875" style="4" customWidth="1"/>
    <col min="12822" max="12825" width="16.7109375" style="4" customWidth="1"/>
    <col min="12826" max="12826" width="2.42578125" style="4" customWidth="1"/>
    <col min="12827" max="12830" width="16.7109375" style="4" customWidth="1"/>
    <col min="12831" max="12831" width="3.28515625" style="4" customWidth="1"/>
    <col min="12832" max="12835" width="16.7109375" style="4" customWidth="1"/>
    <col min="12836" max="12836" width="9.85546875" style="4" customWidth="1"/>
    <col min="12837" max="13063" width="9.140625" style="4"/>
    <col min="13064" max="13064" width="3.7109375" style="4" customWidth="1"/>
    <col min="13065" max="13065" width="69.7109375" style="4" customWidth="1"/>
    <col min="13066" max="13066" width="11.85546875" style="4" customWidth="1"/>
    <col min="13067" max="13067" width="2.140625" style="4" customWidth="1"/>
    <col min="13068" max="13071" width="16.7109375" style="4" customWidth="1"/>
    <col min="13072" max="13072" width="2.140625" style="4" customWidth="1"/>
    <col min="13073" max="13076" width="16.7109375" style="4" customWidth="1"/>
    <col min="13077" max="13077" width="4.85546875" style="4" customWidth="1"/>
    <col min="13078" max="13081" width="16.7109375" style="4" customWidth="1"/>
    <col min="13082" max="13082" width="2.42578125" style="4" customWidth="1"/>
    <col min="13083" max="13086" width="16.7109375" style="4" customWidth="1"/>
    <col min="13087" max="13087" width="3.28515625" style="4" customWidth="1"/>
    <col min="13088" max="13091" width="16.7109375" style="4" customWidth="1"/>
    <col min="13092" max="13092" width="9.85546875" style="4" customWidth="1"/>
    <col min="13093" max="13319" width="9.140625" style="4"/>
    <col min="13320" max="13320" width="3.7109375" style="4" customWidth="1"/>
    <col min="13321" max="13321" width="69.7109375" style="4" customWidth="1"/>
    <col min="13322" max="13322" width="11.85546875" style="4" customWidth="1"/>
    <col min="13323" max="13323" width="2.140625" style="4" customWidth="1"/>
    <col min="13324" max="13327" width="16.7109375" style="4" customWidth="1"/>
    <col min="13328" max="13328" width="2.140625" style="4" customWidth="1"/>
    <col min="13329" max="13332" width="16.7109375" style="4" customWidth="1"/>
    <col min="13333" max="13333" width="4.85546875" style="4" customWidth="1"/>
    <col min="13334" max="13337" width="16.7109375" style="4" customWidth="1"/>
    <col min="13338" max="13338" width="2.42578125" style="4" customWidth="1"/>
    <col min="13339" max="13342" width="16.7109375" style="4" customWidth="1"/>
    <col min="13343" max="13343" width="3.28515625" style="4" customWidth="1"/>
    <col min="13344" max="13347" width="16.7109375" style="4" customWidth="1"/>
    <col min="13348" max="13348" width="9.85546875" style="4" customWidth="1"/>
    <col min="13349" max="13575" width="9.140625" style="4"/>
    <col min="13576" max="13576" width="3.7109375" style="4" customWidth="1"/>
    <col min="13577" max="13577" width="69.7109375" style="4" customWidth="1"/>
    <col min="13578" max="13578" width="11.85546875" style="4" customWidth="1"/>
    <col min="13579" max="13579" width="2.140625" style="4" customWidth="1"/>
    <col min="13580" max="13583" width="16.7109375" style="4" customWidth="1"/>
    <col min="13584" max="13584" width="2.140625" style="4" customWidth="1"/>
    <col min="13585" max="13588" width="16.7109375" style="4" customWidth="1"/>
    <col min="13589" max="13589" width="4.85546875" style="4" customWidth="1"/>
    <col min="13590" max="13593" width="16.7109375" style="4" customWidth="1"/>
    <col min="13594" max="13594" width="2.42578125" style="4" customWidth="1"/>
    <col min="13595" max="13598" width="16.7109375" style="4" customWidth="1"/>
    <col min="13599" max="13599" width="3.28515625" style="4" customWidth="1"/>
    <col min="13600" max="13603" width="16.7109375" style="4" customWidth="1"/>
    <col min="13604" max="13604" width="9.85546875" style="4" customWidth="1"/>
    <col min="13605" max="13831" width="9.140625" style="4"/>
    <col min="13832" max="13832" width="3.7109375" style="4" customWidth="1"/>
    <col min="13833" max="13833" width="69.7109375" style="4" customWidth="1"/>
    <col min="13834" max="13834" width="11.85546875" style="4" customWidth="1"/>
    <col min="13835" max="13835" width="2.140625" style="4" customWidth="1"/>
    <col min="13836" max="13839" width="16.7109375" style="4" customWidth="1"/>
    <col min="13840" max="13840" width="2.140625" style="4" customWidth="1"/>
    <col min="13841" max="13844" width="16.7109375" style="4" customWidth="1"/>
    <col min="13845" max="13845" width="4.85546875" style="4" customWidth="1"/>
    <col min="13846" max="13849" width="16.7109375" style="4" customWidth="1"/>
    <col min="13850" max="13850" width="2.42578125" style="4" customWidth="1"/>
    <col min="13851" max="13854" width="16.7109375" style="4" customWidth="1"/>
    <col min="13855" max="13855" width="3.28515625" style="4" customWidth="1"/>
    <col min="13856" max="13859" width="16.7109375" style="4" customWidth="1"/>
    <col min="13860" max="13860" width="9.85546875" style="4" customWidth="1"/>
    <col min="13861" max="14087" width="9.140625" style="4"/>
    <col min="14088" max="14088" width="3.7109375" style="4" customWidth="1"/>
    <col min="14089" max="14089" width="69.7109375" style="4" customWidth="1"/>
    <col min="14090" max="14090" width="11.85546875" style="4" customWidth="1"/>
    <col min="14091" max="14091" width="2.140625" style="4" customWidth="1"/>
    <col min="14092" max="14095" width="16.7109375" style="4" customWidth="1"/>
    <col min="14096" max="14096" width="2.140625" style="4" customWidth="1"/>
    <col min="14097" max="14100" width="16.7109375" style="4" customWidth="1"/>
    <col min="14101" max="14101" width="4.85546875" style="4" customWidth="1"/>
    <col min="14102" max="14105" width="16.7109375" style="4" customWidth="1"/>
    <col min="14106" max="14106" width="2.42578125" style="4" customWidth="1"/>
    <col min="14107" max="14110" width="16.7109375" style="4" customWidth="1"/>
    <col min="14111" max="14111" width="3.28515625" style="4" customWidth="1"/>
    <col min="14112" max="14115" width="16.7109375" style="4" customWidth="1"/>
    <col min="14116" max="14116" width="9.85546875" style="4" customWidth="1"/>
    <col min="14117" max="14343" width="9.140625" style="4"/>
    <col min="14344" max="14344" width="3.7109375" style="4" customWidth="1"/>
    <col min="14345" max="14345" width="69.7109375" style="4" customWidth="1"/>
    <col min="14346" max="14346" width="11.85546875" style="4" customWidth="1"/>
    <col min="14347" max="14347" width="2.140625" style="4" customWidth="1"/>
    <col min="14348" max="14351" width="16.7109375" style="4" customWidth="1"/>
    <col min="14352" max="14352" width="2.140625" style="4" customWidth="1"/>
    <col min="14353" max="14356" width="16.7109375" style="4" customWidth="1"/>
    <col min="14357" max="14357" width="4.85546875" style="4" customWidth="1"/>
    <col min="14358" max="14361" width="16.7109375" style="4" customWidth="1"/>
    <col min="14362" max="14362" width="2.42578125" style="4" customWidth="1"/>
    <col min="14363" max="14366" width="16.7109375" style="4" customWidth="1"/>
    <col min="14367" max="14367" width="3.28515625" style="4" customWidth="1"/>
    <col min="14368" max="14371" width="16.7109375" style="4" customWidth="1"/>
    <col min="14372" max="14372" width="9.85546875" style="4" customWidth="1"/>
    <col min="14373" max="14599" width="9.140625" style="4"/>
    <col min="14600" max="14600" width="3.7109375" style="4" customWidth="1"/>
    <col min="14601" max="14601" width="69.7109375" style="4" customWidth="1"/>
    <col min="14602" max="14602" width="11.85546875" style="4" customWidth="1"/>
    <col min="14603" max="14603" width="2.140625" style="4" customWidth="1"/>
    <col min="14604" max="14607" width="16.7109375" style="4" customWidth="1"/>
    <col min="14608" max="14608" width="2.140625" style="4" customWidth="1"/>
    <col min="14609" max="14612" width="16.7109375" style="4" customWidth="1"/>
    <col min="14613" max="14613" width="4.85546875" style="4" customWidth="1"/>
    <col min="14614" max="14617" width="16.7109375" style="4" customWidth="1"/>
    <col min="14618" max="14618" width="2.42578125" style="4" customWidth="1"/>
    <col min="14619" max="14622" width="16.7109375" style="4" customWidth="1"/>
    <col min="14623" max="14623" width="3.28515625" style="4" customWidth="1"/>
    <col min="14624" max="14627" width="16.7109375" style="4" customWidth="1"/>
    <col min="14628" max="14628" width="9.85546875" style="4" customWidth="1"/>
    <col min="14629" max="14855" width="9.140625" style="4"/>
    <col min="14856" max="14856" width="3.7109375" style="4" customWidth="1"/>
    <col min="14857" max="14857" width="69.7109375" style="4" customWidth="1"/>
    <col min="14858" max="14858" width="11.85546875" style="4" customWidth="1"/>
    <col min="14859" max="14859" width="2.140625" style="4" customWidth="1"/>
    <col min="14860" max="14863" width="16.7109375" style="4" customWidth="1"/>
    <col min="14864" max="14864" width="2.140625" style="4" customWidth="1"/>
    <col min="14865" max="14868" width="16.7109375" style="4" customWidth="1"/>
    <col min="14869" max="14869" width="4.85546875" style="4" customWidth="1"/>
    <col min="14870" max="14873" width="16.7109375" style="4" customWidth="1"/>
    <col min="14874" max="14874" width="2.42578125" style="4" customWidth="1"/>
    <col min="14875" max="14878" width="16.7109375" style="4" customWidth="1"/>
    <col min="14879" max="14879" width="3.28515625" style="4" customWidth="1"/>
    <col min="14880" max="14883" width="16.7109375" style="4" customWidth="1"/>
    <col min="14884" max="14884" width="9.85546875" style="4" customWidth="1"/>
    <col min="14885" max="15111" width="9.140625" style="4"/>
    <col min="15112" max="15112" width="3.7109375" style="4" customWidth="1"/>
    <col min="15113" max="15113" width="69.7109375" style="4" customWidth="1"/>
    <col min="15114" max="15114" width="11.85546875" style="4" customWidth="1"/>
    <col min="15115" max="15115" width="2.140625" style="4" customWidth="1"/>
    <col min="15116" max="15119" width="16.7109375" style="4" customWidth="1"/>
    <col min="15120" max="15120" width="2.140625" style="4" customWidth="1"/>
    <col min="15121" max="15124" width="16.7109375" style="4" customWidth="1"/>
    <col min="15125" max="15125" width="4.85546875" style="4" customWidth="1"/>
    <col min="15126" max="15129" width="16.7109375" style="4" customWidth="1"/>
    <col min="15130" max="15130" width="2.42578125" style="4" customWidth="1"/>
    <col min="15131" max="15134" width="16.7109375" style="4" customWidth="1"/>
    <col min="15135" max="15135" width="3.28515625" style="4" customWidth="1"/>
    <col min="15136" max="15139" width="16.7109375" style="4" customWidth="1"/>
    <col min="15140" max="15140" width="9.85546875" style="4" customWidth="1"/>
    <col min="15141" max="15367" width="9.140625" style="4"/>
    <col min="15368" max="15368" width="3.7109375" style="4" customWidth="1"/>
    <col min="15369" max="15369" width="69.7109375" style="4" customWidth="1"/>
    <col min="15370" max="15370" width="11.85546875" style="4" customWidth="1"/>
    <col min="15371" max="15371" width="2.140625" style="4" customWidth="1"/>
    <col min="15372" max="15375" width="16.7109375" style="4" customWidth="1"/>
    <col min="15376" max="15376" width="2.140625" style="4" customWidth="1"/>
    <col min="15377" max="15380" width="16.7109375" style="4" customWidth="1"/>
    <col min="15381" max="15381" width="4.85546875" style="4" customWidth="1"/>
    <col min="15382" max="15385" width="16.7109375" style="4" customWidth="1"/>
    <col min="15386" max="15386" width="2.42578125" style="4" customWidth="1"/>
    <col min="15387" max="15390" width="16.7109375" style="4" customWidth="1"/>
    <col min="15391" max="15391" width="3.28515625" style="4" customWidth="1"/>
    <col min="15392" max="15395" width="16.7109375" style="4" customWidth="1"/>
    <col min="15396" max="15396" width="9.85546875" style="4" customWidth="1"/>
    <col min="15397" max="15623" width="9.140625" style="4"/>
    <col min="15624" max="15624" width="3.7109375" style="4" customWidth="1"/>
    <col min="15625" max="15625" width="69.7109375" style="4" customWidth="1"/>
    <col min="15626" max="15626" width="11.85546875" style="4" customWidth="1"/>
    <col min="15627" max="15627" width="2.140625" style="4" customWidth="1"/>
    <col min="15628" max="15631" width="16.7109375" style="4" customWidth="1"/>
    <col min="15632" max="15632" width="2.140625" style="4" customWidth="1"/>
    <col min="15633" max="15636" width="16.7109375" style="4" customWidth="1"/>
    <col min="15637" max="15637" width="4.85546875" style="4" customWidth="1"/>
    <col min="15638" max="15641" width="16.7109375" style="4" customWidth="1"/>
    <col min="15642" max="15642" width="2.42578125" style="4" customWidth="1"/>
    <col min="15643" max="15646" width="16.7109375" style="4" customWidth="1"/>
    <col min="15647" max="15647" width="3.28515625" style="4" customWidth="1"/>
    <col min="15648" max="15651" width="16.7109375" style="4" customWidth="1"/>
    <col min="15652" max="15652" width="9.85546875" style="4" customWidth="1"/>
    <col min="15653" max="15879" width="9.140625" style="4"/>
    <col min="15880" max="15880" width="3.7109375" style="4" customWidth="1"/>
    <col min="15881" max="15881" width="69.7109375" style="4" customWidth="1"/>
    <col min="15882" max="15882" width="11.85546875" style="4" customWidth="1"/>
    <col min="15883" max="15883" width="2.140625" style="4" customWidth="1"/>
    <col min="15884" max="15887" width="16.7109375" style="4" customWidth="1"/>
    <col min="15888" max="15888" width="2.140625" style="4" customWidth="1"/>
    <col min="15889" max="15892" width="16.7109375" style="4" customWidth="1"/>
    <col min="15893" max="15893" width="4.85546875" style="4" customWidth="1"/>
    <col min="15894" max="15897" width="16.7109375" style="4" customWidth="1"/>
    <col min="15898" max="15898" width="2.42578125" style="4" customWidth="1"/>
    <col min="15899" max="15902" width="16.7109375" style="4" customWidth="1"/>
    <col min="15903" max="15903" width="3.28515625" style="4" customWidth="1"/>
    <col min="15904" max="15907" width="16.7109375" style="4" customWidth="1"/>
    <col min="15908" max="15908" width="9.85546875" style="4" customWidth="1"/>
    <col min="15909" max="16135" width="9.140625" style="4"/>
    <col min="16136" max="16136" width="3.7109375" style="4" customWidth="1"/>
    <col min="16137" max="16137" width="69.7109375" style="4" customWidth="1"/>
    <col min="16138" max="16138" width="11.85546875" style="4" customWidth="1"/>
    <col min="16139" max="16139" width="2.140625" style="4" customWidth="1"/>
    <col min="16140" max="16143" width="16.7109375" style="4" customWidth="1"/>
    <col min="16144" max="16144" width="2.140625" style="4" customWidth="1"/>
    <col min="16145" max="16148" width="16.7109375" style="4" customWidth="1"/>
    <col min="16149" max="16149" width="4.85546875" style="4" customWidth="1"/>
    <col min="16150" max="16153" width="16.7109375" style="4" customWidth="1"/>
    <col min="16154" max="16154" width="2.42578125" style="4" customWidth="1"/>
    <col min="16155" max="16158" width="16.7109375" style="4" customWidth="1"/>
    <col min="16159" max="16159" width="3.28515625" style="4" customWidth="1"/>
    <col min="16160" max="16163" width="16.7109375" style="4" customWidth="1"/>
    <col min="16164" max="16164" width="9.85546875" style="4" customWidth="1"/>
    <col min="16165" max="16384" width="9.140625" style="4"/>
  </cols>
  <sheetData>
    <row r="1" spans="1:36" ht="21.95" customHeight="1" x14ac:dyDescent="0.35">
      <c r="A1" s="3"/>
      <c r="B1" s="3"/>
      <c r="C1" s="70" t="s">
        <v>56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5"/>
      <c r="AF1" s="75"/>
      <c r="AG1" s="75"/>
      <c r="AH1" s="75"/>
      <c r="AI1" s="75"/>
    </row>
    <row r="2" spans="1:36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6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6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6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6" ht="23.25" x14ac:dyDescent="0.35">
      <c r="A6" s="3"/>
      <c r="B6" s="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6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6" ht="15.75" x14ac:dyDescent="0.25">
      <c r="A8" s="3"/>
      <c r="B8" s="3"/>
      <c r="C8" s="5"/>
      <c r="D8" s="44" t="s">
        <v>2</v>
      </c>
      <c r="E8" s="6">
        <v>681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6" ht="15.75" x14ac:dyDescent="0.25">
      <c r="A9" s="3"/>
      <c r="B9" s="3"/>
      <c r="C9" s="5"/>
      <c r="D9" s="44" t="s">
        <v>3</v>
      </c>
      <c r="E9" s="7">
        <f>E8</f>
        <v>681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6" ht="15.75" x14ac:dyDescent="0.25">
      <c r="A10" s="3"/>
      <c r="B10" s="3"/>
      <c r="C10" s="5"/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6" ht="15.75" x14ac:dyDescent="0.25">
      <c r="A11" s="3"/>
      <c r="B11" s="3"/>
      <c r="C11" s="5"/>
      <c r="D11" s="44"/>
      <c r="E11" s="44"/>
      <c r="F11" s="44"/>
      <c r="G11" s="71" t="s">
        <v>5</v>
      </c>
      <c r="H11" s="72"/>
      <c r="I11" s="72"/>
      <c r="J11" s="73"/>
      <c r="K11" s="9"/>
      <c r="L11" s="71" t="s">
        <v>6</v>
      </c>
      <c r="M11" s="72"/>
      <c r="N11" s="72"/>
      <c r="O11" s="73"/>
      <c r="P11" s="9"/>
      <c r="Q11" s="71" t="s">
        <v>7</v>
      </c>
      <c r="R11" s="72"/>
      <c r="S11" s="72"/>
      <c r="T11" s="73"/>
      <c r="U11" s="9"/>
      <c r="V11" s="71" t="s">
        <v>8</v>
      </c>
      <c r="W11" s="72"/>
      <c r="X11" s="72"/>
      <c r="Y11" s="73"/>
      <c r="Z11" s="9"/>
      <c r="AA11" s="76" t="s">
        <v>55</v>
      </c>
      <c r="AB11" s="77"/>
      <c r="AC11" s="77"/>
      <c r="AD11" s="78"/>
      <c r="AE11" s="9"/>
      <c r="AF11" s="71" t="s">
        <v>9</v>
      </c>
      <c r="AG11" s="72"/>
      <c r="AH11" s="72"/>
      <c r="AI11" s="74"/>
    </row>
    <row r="12" spans="1:36" s="2" customFormat="1" ht="63" x14ac:dyDescent="0.25">
      <c r="A12" s="1"/>
      <c r="B12" s="1"/>
      <c r="C12" s="53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3"/>
      <c r="AF12" s="12" t="s">
        <v>11</v>
      </c>
      <c r="AG12" s="12" t="s">
        <v>12</v>
      </c>
      <c r="AH12" s="12" t="s">
        <v>13</v>
      </c>
      <c r="AI12" s="12" t="s">
        <v>14</v>
      </c>
      <c r="AJ12" s="10"/>
    </row>
    <row r="13" spans="1:36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6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6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4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6" ht="15.75" x14ac:dyDescent="0.25">
      <c r="A16" s="14" t="str">
        <f t="shared" ref="A16:A32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v>0</v>
      </c>
      <c r="AB16" s="23">
        <v>0</v>
      </c>
      <c r="AC16" s="23">
        <v>0</v>
      </c>
      <c r="AD16" s="8" t="str">
        <f>IF(AC16=0,"%",AB16/AC16)</f>
        <v>%</v>
      </c>
      <c r="AE16" s="22"/>
      <c r="AF16" s="23">
        <f t="shared" ref="AF16:AH19" si="1">G16+Q16+V16</f>
        <v>0</v>
      </c>
      <c r="AG16" s="23">
        <f t="shared" si="1"/>
        <v>0</v>
      </c>
      <c r="AH16" s="23">
        <f t="shared" si="1"/>
        <v>0</v>
      </c>
      <c r="AI16" s="8" t="str">
        <f>IF(AH16=0,"%",AG16/AH16)</f>
        <v>%</v>
      </c>
    </row>
    <row r="17" spans="1:35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2" si="2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3">IF(N17=0,"%",M17/N17)</f>
        <v>%</v>
      </c>
      <c r="P17" s="25"/>
      <c r="Q17" s="23">
        <v>10276.26</v>
      </c>
      <c r="R17" s="23">
        <v>23427.32</v>
      </c>
      <c r="S17" s="19">
        <v>252306</v>
      </c>
      <c r="T17" s="8">
        <f t="shared" ref="T17" si="4">IF(S17=0,"%",R17/S17)</f>
        <v>9.2852805720038359E-2</v>
      </c>
      <c r="U17" s="26"/>
      <c r="V17" s="23">
        <v>0</v>
      </c>
      <c r="W17" s="23">
        <v>0</v>
      </c>
      <c r="X17" s="23">
        <v>0</v>
      </c>
      <c r="Y17" s="8" t="str">
        <f t="shared" ref="Y17" si="5">IF(X17=0,"%",W17/X17)</f>
        <v>%</v>
      </c>
      <c r="Z17" s="26"/>
      <c r="AA17" s="23">
        <v>0</v>
      </c>
      <c r="AB17" s="23">
        <v>0</v>
      </c>
      <c r="AC17" s="23">
        <v>0</v>
      </c>
      <c r="AD17" s="8" t="str">
        <f t="shared" ref="AD17" si="6">IF(AC17=0,"%",AB17/AC17)</f>
        <v>%</v>
      </c>
      <c r="AE17" s="26"/>
      <c r="AF17" s="23">
        <f t="shared" si="1"/>
        <v>10276.26</v>
      </c>
      <c r="AG17" s="23">
        <f t="shared" si="1"/>
        <v>23427.32</v>
      </c>
      <c r="AH17" s="23">
        <f t="shared" si="1"/>
        <v>252306</v>
      </c>
      <c r="AI17" s="8">
        <f t="shared" ref="AI17" si="7">IF(AH17=0,"%",AG17/AH17)</f>
        <v>9.2852805720038359E-2</v>
      </c>
    </row>
    <row r="18" spans="1:35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27"/>
      <c r="L18" s="19"/>
      <c r="M18" s="19"/>
      <c r="N18" s="19"/>
      <c r="O18" s="20"/>
      <c r="P18" s="27"/>
      <c r="Q18" s="19"/>
      <c r="R18" s="19"/>
      <c r="S18" s="19"/>
      <c r="T18" s="8"/>
      <c r="U18" s="28"/>
      <c r="V18" s="23"/>
      <c r="W18" s="23"/>
      <c r="X18" s="23"/>
      <c r="Y18" s="8"/>
      <c r="Z18" s="28"/>
      <c r="AA18" s="23"/>
      <c r="AB18" s="23"/>
      <c r="AC18" s="23"/>
      <c r="AD18" s="8"/>
      <c r="AE18" s="28"/>
      <c r="AF18" s="23"/>
      <c r="AG18" s="23"/>
      <c r="AH18" s="23"/>
      <c r="AI18" s="8"/>
    </row>
    <row r="19" spans="1:35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454818.1</v>
      </c>
      <c r="H19" s="23">
        <v>1363495.03</v>
      </c>
      <c r="I19" s="19">
        <v>4048869</v>
      </c>
      <c r="J19" s="20">
        <f t="shared" si="2"/>
        <v>0.33675948270986295</v>
      </c>
      <c r="K19" s="25"/>
      <c r="L19" s="19">
        <v>0</v>
      </c>
      <c r="M19" s="19">
        <v>0</v>
      </c>
      <c r="N19" s="19">
        <v>0</v>
      </c>
      <c r="O19" s="20" t="str">
        <f t="shared" ref="O19:O24" si="8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9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10">IF(X19=0,"%",W19/X19)</f>
        <v>%</v>
      </c>
      <c r="Z19" s="26"/>
      <c r="AA19" s="23">
        <v>0</v>
      </c>
      <c r="AB19" s="23">
        <v>0</v>
      </c>
      <c r="AC19" s="23">
        <v>0</v>
      </c>
      <c r="AD19" s="8" t="str">
        <f t="shared" ref="AD19:AD24" si="11">IF(AC19=0,"%",AB19/AC19)</f>
        <v>%</v>
      </c>
      <c r="AE19" s="26"/>
      <c r="AF19" s="23">
        <f t="shared" si="1"/>
        <v>454818.1</v>
      </c>
      <c r="AG19" s="23">
        <f t="shared" si="1"/>
        <v>1363495.03</v>
      </c>
      <c r="AH19" s="23">
        <f t="shared" si="1"/>
        <v>4048869</v>
      </c>
      <c r="AI19" s="8">
        <f t="shared" ref="AI19:AI24" si="12">IF(AH19=0,"%",AG19/AH19)</f>
        <v>0.33675948270986295</v>
      </c>
    </row>
    <row r="20" spans="1:35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>
        <v>0</v>
      </c>
      <c r="I20" s="19">
        <v>0</v>
      </c>
      <c r="J20" s="20" t="str">
        <f t="shared" si="2"/>
        <v>%</v>
      </c>
      <c r="K20" s="25"/>
      <c r="L20" s="19">
        <v>0</v>
      </c>
      <c r="M20" s="19">
        <v>0</v>
      </c>
      <c r="N20" s="19">
        <v>0</v>
      </c>
      <c r="O20" s="20" t="str">
        <f t="shared" si="8"/>
        <v>%</v>
      </c>
      <c r="P20" s="25"/>
      <c r="Q20" s="19">
        <v>0</v>
      </c>
      <c r="R20" s="19">
        <v>0</v>
      </c>
      <c r="S20" s="19">
        <v>0</v>
      </c>
      <c r="T20" s="8" t="str">
        <f t="shared" si="9"/>
        <v>%</v>
      </c>
      <c r="U20" s="26"/>
      <c r="V20" s="23">
        <v>0</v>
      </c>
      <c r="W20" s="23">
        <v>0</v>
      </c>
      <c r="X20" s="23">
        <v>0</v>
      </c>
      <c r="Y20" s="8" t="str">
        <f t="shared" si="10"/>
        <v>%</v>
      </c>
      <c r="Z20" s="26"/>
      <c r="AA20" s="23">
        <v>0</v>
      </c>
      <c r="AB20" s="23">
        <v>61362</v>
      </c>
      <c r="AC20" s="23">
        <v>368504</v>
      </c>
      <c r="AD20" s="8">
        <f t="shared" si="11"/>
        <v>0.16651650999717779</v>
      </c>
      <c r="AE20" s="26"/>
      <c r="AF20" s="23">
        <f>G20+Q20+V20+AA20</f>
        <v>0</v>
      </c>
      <c r="AG20" s="23">
        <f t="shared" ref="AG20:AH20" si="13">H20+R20+W20+AB20</f>
        <v>61362</v>
      </c>
      <c r="AH20" s="23">
        <f t="shared" si="13"/>
        <v>368504</v>
      </c>
      <c r="AI20" s="8">
        <f t="shared" ref="AI20:AI21" si="14">IF(AH20=0,"%",AG20/AH20)</f>
        <v>0.16651650999717779</v>
      </c>
    </row>
    <row r="21" spans="1:35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12738.45</v>
      </c>
      <c r="H21" s="23">
        <v>38215.35</v>
      </c>
      <c r="I21" s="19">
        <v>140123</v>
      </c>
      <c r="J21" s="20">
        <f t="shared" si="2"/>
        <v>0.27272717541017533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ref="T21" si="15">IF(S21=0,"%",R21/S21)</f>
        <v>%</v>
      </c>
      <c r="U21" s="26"/>
      <c r="V21" s="23">
        <v>0</v>
      </c>
      <c r="W21" s="23">
        <v>0</v>
      </c>
      <c r="X21" s="23">
        <v>0</v>
      </c>
      <c r="Y21" s="8" t="str">
        <f t="shared" ref="Y21" si="16">IF(X21=0,"%",W21/X21)</f>
        <v>%</v>
      </c>
      <c r="Z21" s="26"/>
      <c r="AA21" s="23">
        <v>0</v>
      </c>
      <c r="AB21" s="23">
        <v>0</v>
      </c>
      <c r="AC21" s="23">
        <v>0</v>
      </c>
      <c r="AD21" s="8" t="str">
        <f t="shared" si="11"/>
        <v>%</v>
      </c>
      <c r="AE21" s="26"/>
      <c r="AF21" s="23">
        <f t="shared" ref="AF21" si="17">G21+Q21+V21</f>
        <v>12738.45</v>
      </c>
      <c r="AG21" s="23">
        <f t="shared" ref="AG21" si="18">H21+R21+W21</f>
        <v>38215.35</v>
      </c>
      <c r="AH21" s="23">
        <f t="shared" ref="AH21" si="19">I21+S21+X21</f>
        <v>140123</v>
      </c>
      <c r="AI21" s="8">
        <f t="shared" si="14"/>
        <v>0.27272717541017533</v>
      </c>
    </row>
    <row r="22" spans="1:35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64992.55</v>
      </c>
      <c r="H22" s="23">
        <v>194977.65</v>
      </c>
      <c r="I22" s="19">
        <v>626290</v>
      </c>
      <c r="J22" s="20">
        <f t="shared" si="2"/>
        <v>0.31132167206884986</v>
      </c>
      <c r="K22" s="25"/>
      <c r="L22" s="19">
        <v>0</v>
      </c>
      <c r="M22" s="19">
        <v>0</v>
      </c>
      <c r="N22" s="19">
        <v>0</v>
      </c>
      <c r="O22" s="20" t="str">
        <f t="shared" si="8"/>
        <v>%</v>
      </c>
      <c r="P22" s="25"/>
      <c r="Q22" s="19">
        <v>0</v>
      </c>
      <c r="R22" s="19">
        <v>0</v>
      </c>
      <c r="S22" s="19">
        <v>0</v>
      </c>
      <c r="T22" s="8" t="str">
        <f t="shared" si="9"/>
        <v>%</v>
      </c>
      <c r="U22" s="26"/>
      <c r="V22" s="23">
        <v>0</v>
      </c>
      <c r="W22" s="23">
        <v>0</v>
      </c>
      <c r="X22" s="23">
        <v>0</v>
      </c>
      <c r="Y22" s="8" t="str">
        <f t="shared" si="10"/>
        <v>%</v>
      </c>
      <c r="Z22" s="26"/>
      <c r="AA22" s="23">
        <v>0</v>
      </c>
      <c r="AB22" s="23">
        <v>0</v>
      </c>
      <c r="AC22" s="23">
        <v>0</v>
      </c>
      <c r="AD22" s="8" t="str">
        <f t="shared" si="11"/>
        <v>%</v>
      </c>
      <c r="AE22" s="26"/>
      <c r="AF22" s="23">
        <f t="shared" ref="AF22:AH29" si="20">G22+Q22+V22</f>
        <v>64992.55</v>
      </c>
      <c r="AG22" s="23">
        <f t="shared" si="20"/>
        <v>194977.65</v>
      </c>
      <c r="AH22" s="23">
        <f t="shared" si="20"/>
        <v>626290</v>
      </c>
      <c r="AI22" s="8">
        <f t="shared" si="12"/>
        <v>0.31132167206884986</v>
      </c>
    </row>
    <row r="23" spans="1:35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>
        <v>0</v>
      </c>
      <c r="I23" s="19">
        <v>0</v>
      </c>
      <c r="J23" s="20" t="str">
        <f t="shared" si="2"/>
        <v>%</v>
      </c>
      <c r="K23" s="25"/>
      <c r="L23" s="19">
        <v>0</v>
      </c>
      <c r="M23" s="19">
        <v>0</v>
      </c>
      <c r="N23" s="19">
        <v>0</v>
      </c>
      <c r="O23" s="20" t="str">
        <f t="shared" si="8"/>
        <v>%</v>
      </c>
      <c r="P23" s="25"/>
      <c r="Q23" s="19">
        <v>0</v>
      </c>
      <c r="R23" s="19">
        <v>0</v>
      </c>
      <c r="S23" s="19">
        <v>0</v>
      </c>
      <c r="T23" s="8" t="str">
        <f t="shared" si="9"/>
        <v>%</v>
      </c>
      <c r="U23" s="26"/>
      <c r="V23" s="23">
        <v>0</v>
      </c>
      <c r="W23" s="23">
        <v>0</v>
      </c>
      <c r="X23" s="23">
        <v>0</v>
      </c>
      <c r="Y23" s="8" t="str">
        <f t="shared" si="10"/>
        <v>%</v>
      </c>
      <c r="Z23" s="26"/>
      <c r="AA23" s="23">
        <v>0</v>
      </c>
      <c r="AB23" s="23">
        <v>0</v>
      </c>
      <c r="AC23" s="23">
        <v>0</v>
      </c>
      <c r="AD23" s="8" t="str">
        <f t="shared" si="11"/>
        <v>%</v>
      </c>
      <c r="AE23" s="26"/>
      <c r="AF23" s="23">
        <f t="shared" si="20"/>
        <v>0</v>
      </c>
      <c r="AG23" s="23">
        <f t="shared" si="20"/>
        <v>0</v>
      </c>
      <c r="AH23" s="23">
        <f t="shared" si="20"/>
        <v>0</v>
      </c>
      <c r="AI23" s="8" t="str">
        <f t="shared" si="12"/>
        <v>%</v>
      </c>
    </row>
    <row r="24" spans="1:35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0</v>
      </c>
      <c r="H24" s="23">
        <v>7200</v>
      </c>
      <c r="I24" s="19">
        <v>210982</v>
      </c>
      <c r="J24" s="20">
        <f t="shared" si="2"/>
        <v>3.4126133982993807E-2</v>
      </c>
      <c r="K24" s="25"/>
      <c r="L24" s="19">
        <v>0</v>
      </c>
      <c r="M24" s="19">
        <v>0</v>
      </c>
      <c r="N24" s="19">
        <v>0</v>
      </c>
      <c r="O24" s="20" t="str">
        <f t="shared" si="8"/>
        <v>%</v>
      </c>
      <c r="P24" s="25"/>
      <c r="Q24" s="19">
        <v>0</v>
      </c>
      <c r="R24" s="19">
        <v>0</v>
      </c>
      <c r="S24" s="19">
        <v>0</v>
      </c>
      <c r="T24" s="8" t="str">
        <f t="shared" si="9"/>
        <v>%</v>
      </c>
      <c r="U24" s="26"/>
      <c r="V24" s="23">
        <v>0</v>
      </c>
      <c r="W24" s="23">
        <v>0</v>
      </c>
      <c r="X24" s="23">
        <v>0</v>
      </c>
      <c r="Y24" s="8" t="str">
        <f t="shared" si="10"/>
        <v>%</v>
      </c>
      <c r="Z24" s="26"/>
      <c r="AA24" s="23">
        <v>0</v>
      </c>
      <c r="AB24" s="23">
        <v>0</v>
      </c>
      <c r="AC24" s="23">
        <v>0</v>
      </c>
      <c r="AD24" s="8" t="str">
        <f t="shared" si="11"/>
        <v>%</v>
      </c>
      <c r="AE24" s="26"/>
      <c r="AF24" s="23">
        <f t="shared" si="20"/>
        <v>0</v>
      </c>
      <c r="AG24" s="23">
        <f t="shared" si="20"/>
        <v>7200</v>
      </c>
      <c r="AH24" s="23">
        <f t="shared" si="20"/>
        <v>210982</v>
      </c>
      <c r="AI24" s="8">
        <f t="shared" si="12"/>
        <v>3.4126133982993807E-2</v>
      </c>
    </row>
    <row r="25" spans="1:35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27"/>
      <c r="L25" s="19"/>
      <c r="M25" s="19"/>
      <c r="N25" s="19"/>
      <c r="O25" s="20"/>
      <c r="P25" s="27"/>
      <c r="Q25" s="19"/>
      <c r="R25" s="19"/>
      <c r="S25" s="19"/>
      <c r="T25" s="8"/>
      <c r="U25" s="28"/>
      <c r="V25" s="23"/>
      <c r="W25" s="23"/>
      <c r="X25" s="23"/>
      <c r="Y25" s="8"/>
      <c r="Z25" s="28"/>
      <c r="AA25" s="23"/>
      <c r="AB25" s="23"/>
      <c r="AC25" s="23"/>
      <c r="AD25" s="8"/>
      <c r="AE25" s="28"/>
      <c r="AF25" s="23"/>
      <c r="AG25" s="23"/>
      <c r="AH25" s="23"/>
      <c r="AI25" s="8"/>
    </row>
    <row r="26" spans="1:35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2"/>
        <v>%</v>
      </c>
      <c r="K26" s="29"/>
      <c r="L26" s="19">
        <v>0</v>
      </c>
      <c r="M26" s="19">
        <v>0</v>
      </c>
      <c r="N26" s="19">
        <v>0</v>
      </c>
      <c r="O26" s="20" t="str">
        <f t="shared" ref="O26:O32" si="21">IF(N26=0,"%",M26/N26)</f>
        <v>%</v>
      </c>
      <c r="P26" s="29"/>
      <c r="Q26" s="19">
        <v>0</v>
      </c>
      <c r="R26" s="19">
        <v>0</v>
      </c>
      <c r="S26" s="19">
        <v>0</v>
      </c>
      <c r="T26" s="8" t="str">
        <f t="shared" ref="T26:T32" si="22">IF(S26=0,"%",R26/S26)</f>
        <v>%</v>
      </c>
      <c r="U26" s="30"/>
      <c r="V26" s="23">
        <v>0</v>
      </c>
      <c r="W26" s="23">
        <v>0</v>
      </c>
      <c r="X26" s="23">
        <v>0</v>
      </c>
      <c r="Y26" s="8" t="str">
        <f t="shared" ref="Y26:Y32" si="23">IF(X26=0,"%",W26/X26)</f>
        <v>%</v>
      </c>
      <c r="Z26" s="30"/>
      <c r="AA26" s="23">
        <v>0</v>
      </c>
      <c r="AB26" s="23">
        <v>0</v>
      </c>
      <c r="AC26" s="23">
        <v>0</v>
      </c>
      <c r="AD26" s="8" t="str">
        <f t="shared" ref="AD26:AD32" si="24">IF(AC26=0,"%",AB26/AC26)</f>
        <v>%</v>
      </c>
      <c r="AE26" s="30"/>
      <c r="AF26" s="23">
        <f t="shared" si="20"/>
        <v>0</v>
      </c>
      <c r="AG26" s="23">
        <f t="shared" si="20"/>
        <v>0</v>
      </c>
      <c r="AH26" s="23">
        <f t="shared" si="20"/>
        <v>0</v>
      </c>
      <c r="AI26" s="8" t="str">
        <f t="shared" ref="AI26:AI32" si="25">IF(AH26=0,"%",AG26/AH26)</f>
        <v>%</v>
      </c>
    </row>
    <row r="27" spans="1:35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23">
        <v>26730.25</v>
      </c>
      <c r="H27" s="23">
        <v>80274.05</v>
      </c>
      <c r="I27" s="19">
        <v>253914</v>
      </c>
      <c r="J27" s="20">
        <f t="shared" si="2"/>
        <v>0.31614660869428235</v>
      </c>
      <c r="K27" s="29"/>
      <c r="L27" s="19">
        <v>0</v>
      </c>
      <c r="M27" s="19">
        <v>0</v>
      </c>
      <c r="N27" s="19">
        <v>0</v>
      </c>
      <c r="O27" s="20" t="str">
        <f t="shared" si="21"/>
        <v>%</v>
      </c>
      <c r="P27" s="29"/>
      <c r="Q27" s="19">
        <v>0</v>
      </c>
      <c r="R27" s="19">
        <v>0</v>
      </c>
      <c r="S27" s="19">
        <v>0</v>
      </c>
      <c r="T27" s="8" t="str">
        <f t="shared" si="22"/>
        <v>%</v>
      </c>
      <c r="U27" s="30"/>
      <c r="V27" s="23">
        <v>0</v>
      </c>
      <c r="W27" s="23">
        <v>0</v>
      </c>
      <c r="X27" s="23">
        <v>0</v>
      </c>
      <c r="Y27" s="8" t="str">
        <f t="shared" si="23"/>
        <v>%</v>
      </c>
      <c r="Z27" s="30"/>
      <c r="AA27" s="23">
        <v>0</v>
      </c>
      <c r="AB27" s="23">
        <v>0</v>
      </c>
      <c r="AC27" s="23">
        <v>0</v>
      </c>
      <c r="AD27" s="8" t="str">
        <f t="shared" si="24"/>
        <v>%</v>
      </c>
      <c r="AE27" s="30"/>
      <c r="AF27" s="23">
        <f t="shared" si="20"/>
        <v>26730.25</v>
      </c>
      <c r="AG27" s="23">
        <f t="shared" si="20"/>
        <v>80274.05</v>
      </c>
      <c r="AH27" s="23">
        <f t="shared" si="20"/>
        <v>253914</v>
      </c>
      <c r="AI27" s="8">
        <f t="shared" si="25"/>
        <v>0.31614660869428235</v>
      </c>
    </row>
    <row r="28" spans="1:35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2"/>
        <v>%</v>
      </c>
      <c r="K28" s="29"/>
      <c r="L28" s="19">
        <v>0</v>
      </c>
      <c r="M28" s="19">
        <v>0</v>
      </c>
      <c r="N28" s="19">
        <v>0</v>
      </c>
      <c r="O28" s="20" t="str">
        <f t="shared" si="21"/>
        <v>%</v>
      </c>
      <c r="P28" s="29"/>
      <c r="Q28" s="19">
        <v>0</v>
      </c>
      <c r="R28" s="19">
        <v>0</v>
      </c>
      <c r="S28" s="19">
        <v>0</v>
      </c>
      <c r="T28" s="8" t="str">
        <f t="shared" si="22"/>
        <v>%</v>
      </c>
      <c r="U28" s="30"/>
      <c r="V28" s="23">
        <v>0</v>
      </c>
      <c r="W28" s="23">
        <v>0</v>
      </c>
      <c r="X28" s="23">
        <v>0</v>
      </c>
      <c r="Y28" s="8" t="str">
        <f t="shared" si="23"/>
        <v>%</v>
      </c>
      <c r="Z28" s="30"/>
      <c r="AA28" s="23">
        <v>0</v>
      </c>
      <c r="AB28" s="23">
        <v>0</v>
      </c>
      <c r="AC28" s="23">
        <v>0</v>
      </c>
      <c r="AD28" s="8" t="str">
        <f t="shared" si="24"/>
        <v>%</v>
      </c>
      <c r="AE28" s="30"/>
      <c r="AF28" s="23">
        <f t="shared" si="20"/>
        <v>0</v>
      </c>
      <c r="AG28" s="23">
        <f t="shared" si="20"/>
        <v>0</v>
      </c>
      <c r="AH28" s="23">
        <f t="shared" si="20"/>
        <v>0</v>
      </c>
      <c r="AI28" s="8" t="str">
        <f t="shared" si="25"/>
        <v>%</v>
      </c>
    </row>
    <row r="29" spans="1:35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23">
        <v>21610</v>
      </c>
      <c r="H29" s="23">
        <v>28199</v>
      </c>
      <c r="I29" s="19">
        <v>65238</v>
      </c>
      <c r="J29" s="20">
        <f t="shared" si="2"/>
        <v>0.43224807627456391</v>
      </c>
      <c r="K29" s="29"/>
      <c r="L29" s="19">
        <v>0</v>
      </c>
      <c r="M29" s="19">
        <v>0</v>
      </c>
      <c r="N29" s="19">
        <v>0</v>
      </c>
      <c r="O29" s="20" t="str">
        <f t="shared" si="21"/>
        <v>%</v>
      </c>
      <c r="P29" s="29"/>
      <c r="Q29" s="19">
        <v>0</v>
      </c>
      <c r="R29" s="19">
        <v>0</v>
      </c>
      <c r="S29" s="19">
        <v>0</v>
      </c>
      <c r="T29" s="8" t="str">
        <f t="shared" si="22"/>
        <v>%</v>
      </c>
      <c r="U29" s="30"/>
      <c r="V29" s="23">
        <v>0</v>
      </c>
      <c r="W29" s="23">
        <v>0</v>
      </c>
      <c r="X29" s="23">
        <v>0</v>
      </c>
      <c r="Y29" s="8" t="str">
        <f t="shared" si="23"/>
        <v>%</v>
      </c>
      <c r="Z29" s="30"/>
      <c r="AA29" s="23">
        <v>0</v>
      </c>
      <c r="AB29" s="23">
        <v>0</v>
      </c>
      <c r="AC29" s="23">
        <v>0</v>
      </c>
      <c r="AD29" s="8" t="str">
        <f>IF(AC29=0,"%",AB29/AC29)</f>
        <v>%</v>
      </c>
      <c r="AE29" s="30"/>
      <c r="AF29" s="23">
        <f t="shared" si="20"/>
        <v>21610</v>
      </c>
      <c r="AG29" s="23">
        <f t="shared" si="20"/>
        <v>28199</v>
      </c>
      <c r="AH29" s="23">
        <f t="shared" si="20"/>
        <v>65238</v>
      </c>
      <c r="AI29" s="8">
        <f t="shared" si="25"/>
        <v>0.43224807627456391</v>
      </c>
    </row>
    <row r="30" spans="1:35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135</v>
      </c>
      <c r="H30" s="19">
        <v>135</v>
      </c>
      <c r="I30" s="19">
        <v>0</v>
      </c>
      <c r="J30" s="20" t="str">
        <f t="shared" si="2"/>
        <v>%</v>
      </c>
      <c r="K30" s="29"/>
      <c r="L30" s="19">
        <v>0</v>
      </c>
      <c r="M30" s="19">
        <v>0</v>
      </c>
      <c r="N30" s="19">
        <v>0</v>
      </c>
      <c r="O30" s="20" t="str">
        <f t="shared" si="21"/>
        <v>%</v>
      </c>
      <c r="P30" s="29"/>
      <c r="Q30" s="19">
        <v>0</v>
      </c>
      <c r="R30" s="19">
        <v>0</v>
      </c>
      <c r="S30" s="19">
        <v>0</v>
      </c>
      <c r="T30" s="8" t="str">
        <f t="shared" si="22"/>
        <v>%</v>
      </c>
      <c r="U30" s="30"/>
      <c r="V30" s="23">
        <v>0</v>
      </c>
      <c r="W30" s="23">
        <v>0</v>
      </c>
      <c r="X30" s="23">
        <v>0</v>
      </c>
      <c r="Y30" s="8" t="str">
        <f t="shared" si="23"/>
        <v>%</v>
      </c>
      <c r="Z30" s="30"/>
      <c r="AA30" s="23">
        <v>0</v>
      </c>
      <c r="AB30" s="23">
        <v>0</v>
      </c>
      <c r="AC30" s="23">
        <v>0</v>
      </c>
      <c r="AD30" s="8" t="str">
        <f t="shared" si="24"/>
        <v>%</v>
      </c>
      <c r="AE30" s="30"/>
      <c r="AF30" s="23">
        <f>G30+Q30+V30</f>
        <v>135</v>
      </c>
      <c r="AG30" s="23">
        <f>H30+R30+W30+AB30</f>
        <v>135</v>
      </c>
      <c r="AH30" s="23">
        <f>I30+S30+X30</f>
        <v>0</v>
      </c>
      <c r="AI30" s="8" t="str">
        <f t="shared" si="25"/>
        <v>%</v>
      </c>
    </row>
    <row r="31" spans="1:35" ht="15.75" x14ac:dyDescent="0.25">
      <c r="A31" s="14"/>
      <c r="B31" s="15"/>
      <c r="C31" s="5"/>
      <c r="D31" s="16" t="s">
        <v>57</v>
      </c>
      <c r="E31" s="18" t="s">
        <v>58</v>
      </c>
      <c r="F31" s="5"/>
      <c r="G31" s="19">
        <v>0</v>
      </c>
      <c r="H31" s="19">
        <v>0</v>
      </c>
      <c r="I31" s="19">
        <v>0</v>
      </c>
      <c r="J31" s="20" t="str">
        <f t="shared" si="2"/>
        <v>%</v>
      </c>
      <c r="K31" s="29"/>
      <c r="L31" s="19"/>
      <c r="M31" s="19"/>
      <c r="N31" s="19"/>
      <c r="O31" s="20"/>
      <c r="P31" s="29"/>
      <c r="Q31" s="19">
        <v>0</v>
      </c>
      <c r="R31" s="19">
        <v>0</v>
      </c>
      <c r="S31" s="19">
        <v>0</v>
      </c>
      <c r="T31" s="8" t="str">
        <f t="shared" si="22"/>
        <v>%</v>
      </c>
      <c r="U31" s="30"/>
      <c r="V31" s="23">
        <v>0</v>
      </c>
      <c r="W31" s="23">
        <v>0</v>
      </c>
      <c r="X31" s="23">
        <v>0</v>
      </c>
      <c r="Y31" s="8" t="str">
        <f t="shared" si="23"/>
        <v>%</v>
      </c>
      <c r="Z31" s="30"/>
      <c r="AA31" s="23">
        <v>0</v>
      </c>
      <c r="AB31" s="23">
        <v>0</v>
      </c>
      <c r="AC31" s="23">
        <v>0</v>
      </c>
      <c r="AD31" s="8" t="str">
        <f>IF(AC31=0,"%",AB31/AC31)</f>
        <v>%</v>
      </c>
      <c r="AE31" s="30"/>
      <c r="AF31" s="23">
        <f>AA31</f>
        <v>0</v>
      </c>
      <c r="AG31" s="23">
        <f>AB31</f>
        <v>0</v>
      </c>
      <c r="AH31" s="23">
        <f>I31+S31+X31</f>
        <v>0</v>
      </c>
      <c r="AI31" s="8" t="str">
        <f t="shared" si="25"/>
        <v>%</v>
      </c>
    </row>
    <row r="32" spans="1:35" ht="15.75" x14ac:dyDescent="0.25">
      <c r="A32" s="14" t="str">
        <f t="shared" si="0"/>
        <v>Revenues</v>
      </c>
      <c r="B32" s="15" t="s">
        <v>27</v>
      </c>
      <c r="C32" s="5" t="s">
        <v>17</v>
      </c>
      <c r="D32" s="16" t="s">
        <v>34</v>
      </c>
      <c r="E32" s="18">
        <v>3900</v>
      </c>
      <c r="F32" s="5"/>
      <c r="G32" s="23">
        <v>0</v>
      </c>
      <c r="H32" s="23">
        <v>0</v>
      </c>
      <c r="I32" s="23">
        <v>0</v>
      </c>
      <c r="J32" s="8" t="str">
        <f t="shared" si="2"/>
        <v>%</v>
      </c>
      <c r="K32" s="30"/>
      <c r="L32" s="23">
        <v>0</v>
      </c>
      <c r="M32" s="23">
        <v>0</v>
      </c>
      <c r="N32" s="23">
        <v>0</v>
      </c>
      <c r="O32" s="8" t="str">
        <f t="shared" si="21"/>
        <v>%</v>
      </c>
      <c r="P32" s="30"/>
      <c r="Q32" s="23">
        <v>0</v>
      </c>
      <c r="R32" s="23">
        <v>0</v>
      </c>
      <c r="S32" s="23">
        <v>0</v>
      </c>
      <c r="T32" s="8" t="str">
        <f t="shared" si="22"/>
        <v>%</v>
      </c>
      <c r="U32" s="30"/>
      <c r="V32" s="23">
        <v>24304.29</v>
      </c>
      <c r="W32" s="23">
        <v>44469.38</v>
      </c>
      <c r="X32" s="23">
        <v>0</v>
      </c>
      <c r="Y32" s="8" t="str">
        <f t="shared" si="23"/>
        <v>%</v>
      </c>
      <c r="Z32" s="30"/>
      <c r="AA32" s="23">
        <v>0</v>
      </c>
      <c r="AB32" s="23">
        <v>0</v>
      </c>
      <c r="AC32" s="23">
        <v>0</v>
      </c>
      <c r="AD32" s="8" t="str">
        <f t="shared" si="24"/>
        <v>%</v>
      </c>
      <c r="AE32" s="30"/>
      <c r="AF32" s="23">
        <f>G32+Q32+V32</f>
        <v>24304.29</v>
      </c>
      <c r="AG32" s="23">
        <f>H32+R32+W32</f>
        <v>44469.38</v>
      </c>
      <c r="AH32" s="23">
        <f>I32+S32+X32</f>
        <v>0</v>
      </c>
      <c r="AI32" s="8" t="str">
        <f t="shared" si="25"/>
        <v>%</v>
      </c>
    </row>
    <row r="33" spans="1:35" ht="27.75" customHeight="1" x14ac:dyDescent="0.25">
      <c r="A33" s="3"/>
      <c r="B33" s="3"/>
      <c r="C33" s="9" t="s">
        <v>35</v>
      </c>
      <c r="D33" s="5"/>
      <c r="E33" s="5"/>
      <c r="F33" s="5"/>
      <c r="G33" s="31">
        <f>SUM(G16:G32)</f>
        <v>581024.35</v>
      </c>
      <c r="H33" s="31">
        <f>SUM(H16:H32)</f>
        <v>1712496.08</v>
      </c>
      <c r="I33" s="31">
        <f>SUM(I16:I32)</f>
        <v>5345416</v>
      </c>
      <c r="J33" s="32">
        <f>IF(I33=0,"",H33/I33)</f>
        <v>0.32036722305616627</v>
      </c>
      <c r="K33" s="30"/>
      <c r="L33" s="31">
        <f>SUM(L16:L32)</f>
        <v>0</v>
      </c>
      <c r="M33" s="31">
        <f>SUM(M16:M32)</f>
        <v>0</v>
      </c>
      <c r="N33" s="31">
        <f>SUM(N16:N32)</f>
        <v>0</v>
      </c>
      <c r="O33" s="32" t="str">
        <f>IF(N33=0,"",M33/N33)</f>
        <v/>
      </c>
      <c r="P33" s="30"/>
      <c r="Q33" s="31">
        <f>SUM(Q16:Q32)</f>
        <v>10276.26</v>
      </c>
      <c r="R33" s="31">
        <f>SUM(R16:R32)</f>
        <v>23427.32</v>
      </c>
      <c r="S33" s="31">
        <f>SUM(S16:S32)</f>
        <v>252306</v>
      </c>
      <c r="T33" s="32">
        <f>IF(S33=0,"",R33/S33)</f>
        <v>9.2852805720038359E-2</v>
      </c>
      <c r="U33" s="30"/>
      <c r="V33" s="31">
        <f>SUM(V16:V32)</f>
        <v>24304.29</v>
      </c>
      <c r="W33" s="31">
        <f>SUM(W16:W32)</f>
        <v>44469.38</v>
      </c>
      <c r="X33" s="31">
        <f>SUM(X16:X32)</f>
        <v>0</v>
      </c>
      <c r="Y33" s="32" t="str">
        <f>IF(X33=0,"",W33/X33)</f>
        <v/>
      </c>
      <c r="Z33" s="30"/>
      <c r="AA33" s="31">
        <f>SUM(AA16:AA32)</f>
        <v>0</v>
      </c>
      <c r="AB33" s="31">
        <f>SUM(AB16:AB32)</f>
        <v>61362</v>
      </c>
      <c r="AC33" s="31">
        <f>SUM(AC16:AC32)</f>
        <v>368504</v>
      </c>
      <c r="AD33" s="32">
        <f>IF(AC33=0,"",AB33/AC33)</f>
        <v>0.16651650999717779</v>
      </c>
      <c r="AE33" s="30"/>
      <c r="AF33" s="31">
        <f>SUM(AF16:AF32)</f>
        <v>615604.9</v>
      </c>
      <c r="AG33" s="31">
        <f>SUM(AG16:AG32)</f>
        <v>1841754.78</v>
      </c>
      <c r="AH33" s="31">
        <f>SUM(AH16:AH32)</f>
        <v>5966226</v>
      </c>
      <c r="AI33" s="32">
        <f>IF(AH33=0,"",AG33/AH33)</f>
        <v>0.30869678419825197</v>
      </c>
    </row>
    <row r="34" spans="1:35" x14ac:dyDescent="0.2">
      <c r="A34" s="3"/>
      <c r="B34" s="3"/>
      <c r="C34" s="5"/>
      <c r="D34" s="5"/>
      <c r="E34" s="5"/>
      <c r="F34" s="5"/>
      <c r="G34" s="30"/>
      <c r="H34" s="30"/>
      <c r="I34" s="30"/>
      <c r="J34" s="8"/>
      <c r="K34" s="30"/>
      <c r="L34" s="30"/>
      <c r="M34" s="30"/>
      <c r="N34" s="30"/>
      <c r="O34" s="8"/>
      <c r="P34" s="30"/>
      <c r="Q34" s="30"/>
      <c r="R34" s="30"/>
      <c r="S34" s="30"/>
      <c r="T34" s="8"/>
      <c r="U34" s="30"/>
      <c r="V34" s="30"/>
      <c r="W34" s="30"/>
      <c r="X34" s="30"/>
      <c r="Y34" s="8"/>
      <c r="Z34" s="30"/>
      <c r="AA34" s="30"/>
      <c r="AB34" s="30"/>
      <c r="AC34" s="30"/>
      <c r="AD34" s="8"/>
      <c r="AE34" s="30"/>
      <c r="AF34" s="30"/>
      <c r="AG34" s="30"/>
      <c r="AH34" s="30"/>
      <c r="AI34" s="8"/>
    </row>
    <row r="35" spans="1:35" ht="15.75" x14ac:dyDescent="0.25">
      <c r="A35" s="3"/>
      <c r="B35" s="3"/>
      <c r="C35" s="9" t="s">
        <v>36</v>
      </c>
      <c r="D35" s="5"/>
      <c r="E35" s="5"/>
      <c r="F35" s="5"/>
      <c r="G35" s="30"/>
      <c r="H35" s="30"/>
      <c r="I35" s="30"/>
      <c r="J35" s="8"/>
      <c r="K35" s="30"/>
      <c r="L35" s="30"/>
      <c r="M35" s="30"/>
      <c r="N35" s="30"/>
      <c r="O35" s="8"/>
      <c r="P35" s="30"/>
      <c r="Q35" s="30"/>
      <c r="R35" s="30"/>
      <c r="S35" s="30"/>
      <c r="T35" s="8"/>
      <c r="U35" s="30"/>
      <c r="V35" s="30"/>
      <c r="W35" s="30"/>
      <c r="X35" s="30"/>
      <c r="Y35" s="8"/>
      <c r="Z35" s="30"/>
      <c r="AA35" s="30"/>
      <c r="AB35" s="30"/>
      <c r="AC35" s="30"/>
      <c r="AD35" s="8"/>
      <c r="AE35" s="30"/>
      <c r="AF35" s="30"/>
      <c r="AG35" s="30"/>
      <c r="AH35" s="30"/>
      <c r="AI35" s="8"/>
    </row>
    <row r="36" spans="1:35" ht="15.75" x14ac:dyDescent="0.25">
      <c r="A36" s="14" t="s">
        <v>36</v>
      </c>
      <c r="B36" s="3" t="s">
        <v>37</v>
      </c>
      <c r="C36" s="5" t="s">
        <v>17</v>
      </c>
      <c r="D36" s="5" t="s">
        <v>37</v>
      </c>
      <c r="E36" s="5"/>
      <c r="F36" s="5"/>
      <c r="G36" s="30"/>
      <c r="H36" s="30"/>
      <c r="I36" s="30"/>
      <c r="J36" s="8"/>
      <c r="K36" s="30"/>
      <c r="L36" s="30"/>
      <c r="M36" s="30"/>
      <c r="N36" s="30"/>
      <c r="O36" s="8"/>
      <c r="P36" s="30"/>
      <c r="Q36" s="30"/>
      <c r="R36" s="30"/>
      <c r="S36" s="30"/>
      <c r="T36" s="8"/>
      <c r="U36" s="30"/>
      <c r="V36" s="30"/>
      <c r="W36" s="30"/>
      <c r="X36" s="30"/>
      <c r="Y36" s="8"/>
      <c r="Z36" s="30"/>
      <c r="AA36" s="30"/>
      <c r="AB36" s="30"/>
      <c r="AC36" s="30"/>
      <c r="AD36" s="8"/>
      <c r="AE36" s="30"/>
      <c r="AF36" s="30"/>
      <c r="AG36" s="30"/>
      <c r="AH36" s="30"/>
      <c r="AI36" s="8"/>
    </row>
    <row r="37" spans="1:35" ht="15.75" x14ac:dyDescent="0.25">
      <c r="A37" s="14" t="s">
        <v>36</v>
      </c>
      <c r="B37" s="3" t="s">
        <v>37</v>
      </c>
      <c r="C37" s="5" t="s">
        <v>17</v>
      </c>
      <c r="D37" s="34" t="s">
        <v>65</v>
      </c>
      <c r="E37" s="18">
        <v>5000</v>
      </c>
      <c r="F37" s="34"/>
      <c r="G37" s="23">
        <v>240044.95000000004</v>
      </c>
      <c r="H37" s="23">
        <v>546817.20000000019</v>
      </c>
      <c r="I37" s="23">
        <v>3109321</v>
      </c>
      <c r="J37" s="8">
        <f t="shared" ref="J37:J52" si="26">IF(I37=0,"%",H37/I37)</f>
        <v>0.17586386223873321</v>
      </c>
      <c r="K37" s="30"/>
      <c r="L37" s="23">
        <v>0</v>
      </c>
      <c r="M37" s="23">
        <v>0</v>
      </c>
      <c r="N37" s="23">
        <v>0</v>
      </c>
      <c r="O37" s="8" t="str">
        <f t="shared" ref="O37:O52" si="27">IF(N37=0,"%",M37/N37)</f>
        <v>%</v>
      </c>
      <c r="P37" s="30"/>
      <c r="Q37" s="23">
        <v>9892.33</v>
      </c>
      <c r="R37" s="23">
        <v>62837.32</v>
      </c>
      <c r="S37" s="23">
        <v>252306</v>
      </c>
      <c r="T37" s="8">
        <f t="shared" ref="T37:T52" si="28">IF(S37=0,"%",R37/S37)</f>
        <v>0.24905202412943014</v>
      </c>
      <c r="U37" s="30"/>
      <c r="V37" s="23">
        <v>0</v>
      </c>
      <c r="W37" s="23">
        <v>0</v>
      </c>
      <c r="X37" s="23">
        <v>0</v>
      </c>
      <c r="Y37" s="8" t="str">
        <f t="shared" ref="Y37:Y52" si="29">IF(X37=0,"%",W37/X37)</f>
        <v>%</v>
      </c>
      <c r="Z37" s="30"/>
      <c r="AA37" s="23">
        <v>0</v>
      </c>
      <c r="AB37" s="23">
        <v>0</v>
      </c>
      <c r="AC37" s="23">
        <v>0</v>
      </c>
      <c r="AD37" s="8" t="str">
        <f t="shared" ref="AD37:AD52" si="30">IF(AC37=0,"%",AB37/AC37)</f>
        <v>%</v>
      </c>
      <c r="AE37" s="30"/>
      <c r="AF37" s="23">
        <f t="shared" ref="AF37:AH41" si="31">G37+Q37+V37</f>
        <v>249937.28000000003</v>
      </c>
      <c r="AG37" s="23">
        <f t="shared" si="31"/>
        <v>609654.52000000014</v>
      </c>
      <c r="AH37" s="23">
        <f t="shared" si="31"/>
        <v>3361627</v>
      </c>
      <c r="AI37" s="8">
        <f t="shared" ref="AI37:AI52" si="32">IF(AH37=0,"%",AG37/AH37)</f>
        <v>0.18135697981959334</v>
      </c>
    </row>
    <row r="38" spans="1:35" ht="15.75" x14ac:dyDescent="0.25">
      <c r="A38" s="14" t="s">
        <v>36</v>
      </c>
      <c r="B38" s="3" t="s">
        <v>37</v>
      </c>
      <c r="C38" s="5" t="s">
        <v>17</v>
      </c>
      <c r="D38" s="34" t="s">
        <v>66</v>
      </c>
      <c r="E38" s="18">
        <v>6000</v>
      </c>
      <c r="F38" s="34"/>
      <c r="G38" s="23">
        <v>3452.05</v>
      </c>
      <c r="H38" s="23">
        <v>6605.63</v>
      </c>
      <c r="I38" s="23">
        <v>55826</v>
      </c>
      <c r="J38" s="8">
        <f t="shared" si="26"/>
        <v>0.11832533228244904</v>
      </c>
      <c r="K38" s="30"/>
      <c r="L38" s="23">
        <v>0</v>
      </c>
      <c r="M38" s="23">
        <v>0</v>
      </c>
      <c r="N38" s="23">
        <v>0</v>
      </c>
      <c r="O38" s="8" t="str">
        <f t="shared" si="27"/>
        <v>%</v>
      </c>
      <c r="P38" s="30"/>
      <c r="Q38" s="23">
        <v>0</v>
      </c>
      <c r="R38" s="23">
        <v>0</v>
      </c>
      <c r="S38" s="23">
        <v>0</v>
      </c>
      <c r="T38" s="8" t="str">
        <f t="shared" si="28"/>
        <v>%</v>
      </c>
      <c r="U38" s="30"/>
      <c r="V38" s="23">
        <v>0</v>
      </c>
      <c r="W38" s="23">
        <v>0</v>
      </c>
      <c r="X38" s="23">
        <v>0</v>
      </c>
      <c r="Y38" s="8" t="str">
        <f t="shared" si="29"/>
        <v>%</v>
      </c>
      <c r="Z38" s="30"/>
      <c r="AA38" s="23">
        <v>0</v>
      </c>
      <c r="AB38" s="23">
        <v>0</v>
      </c>
      <c r="AC38" s="23">
        <v>0</v>
      </c>
      <c r="AD38" s="8" t="str">
        <f t="shared" si="30"/>
        <v>%</v>
      </c>
      <c r="AE38" s="30"/>
      <c r="AF38" s="23">
        <f t="shared" si="31"/>
        <v>3452.05</v>
      </c>
      <c r="AG38" s="23">
        <f t="shared" si="31"/>
        <v>6605.63</v>
      </c>
      <c r="AH38" s="23">
        <f t="shared" si="31"/>
        <v>55826</v>
      </c>
      <c r="AI38" s="8">
        <f t="shared" si="32"/>
        <v>0.11832533228244904</v>
      </c>
    </row>
    <row r="39" spans="1:35" ht="15.75" x14ac:dyDescent="0.25">
      <c r="A39" s="14" t="s">
        <v>36</v>
      </c>
      <c r="B39" s="3" t="s">
        <v>37</v>
      </c>
      <c r="C39" s="5" t="s">
        <v>17</v>
      </c>
      <c r="D39" s="34" t="s">
        <v>67</v>
      </c>
      <c r="E39" s="18">
        <v>7100</v>
      </c>
      <c r="F39" s="34"/>
      <c r="G39" s="23">
        <v>6000</v>
      </c>
      <c r="H39" s="23">
        <v>8000</v>
      </c>
      <c r="I39" s="23">
        <v>13000</v>
      </c>
      <c r="J39" s="8">
        <f t="shared" si="26"/>
        <v>0.61538461538461542</v>
      </c>
      <c r="K39" s="30"/>
      <c r="L39" s="23">
        <v>0</v>
      </c>
      <c r="M39" s="23">
        <v>0</v>
      </c>
      <c r="N39" s="23">
        <v>0</v>
      </c>
      <c r="O39" s="8" t="str">
        <f t="shared" si="27"/>
        <v>%</v>
      </c>
      <c r="P39" s="30"/>
      <c r="Q39" s="23">
        <v>0</v>
      </c>
      <c r="R39" s="23">
        <v>0</v>
      </c>
      <c r="S39" s="23">
        <v>0</v>
      </c>
      <c r="T39" s="8" t="str">
        <f t="shared" si="28"/>
        <v>%</v>
      </c>
      <c r="U39" s="30"/>
      <c r="V39" s="23">
        <v>0</v>
      </c>
      <c r="W39" s="23">
        <v>0</v>
      </c>
      <c r="X39" s="23">
        <v>0</v>
      </c>
      <c r="Y39" s="8" t="str">
        <f t="shared" si="29"/>
        <v>%</v>
      </c>
      <c r="Z39" s="30"/>
      <c r="AA39" s="23">
        <v>0</v>
      </c>
      <c r="AB39" s="23">
        <v>0</v>
      </c>
      <c r="AC39" s="23">
        <v>0</v>
      </c>
      <c r="AD39" s="8" t="str">
        <f t="shared" si="30"/>
        <v>%</v>
      </c>
      <c r="AE39" s="30"/>
      <c r="AF39" s="23">
        <f t="shared" si="31"/>
        <v>6000</v>
      </c>
      <c r="AG39" s="23">
        <f t="shared" si="31"/>
        <v>8000</v>
      </c>
      <c r="AH39" s="23">
        <f t="shared" si="31"/>
        <v>13000</v>
      </c>
      <c r="AI39" s="8">
        <f t="shared" si="32"/>
        <v>0.61538461538461542</v>
      </c>
    </row>
    <row r="40" spans="1:35" ht="15.75" x14ac:dyDescent="0.25">
      <c r="A40" s="14" t="s">
        <v>36</v>
      </c>
      <c r="B40" s="3" t="s">
        <v>37</v>
      </c>
      <c r="C40" s="5"/>
      <c r="D40" s="34" t="s">
        <v>68</v>
      </c>
      <c r="E40" s="18">
        <v>7200</v>
      </c>
      <c r="F40" s="34"/>
      <c r="G40" s="23">
        <v>0</v>
      </c>
      <c r="H40" s="23">
        <v>0</v>
      </c>
      <c r="I40" s="23">
        <v>0</v>
      </c>
      <c r="J40" s="8" t="str">
        <f t="shared" si="26"/>
        <v>%</v>
      </c>
      <c r="K40" s="30"/>
      <c r="L40" s="23">
        <v>0</v>
      </c>
      <c r="M40" s="23">
        <v>0</v>
      </c>
      <c r="N40" s="23">
        <v>0</v>
      </c>
      <c r="O40" s="8" t="str">
        <f t="shared" si="27"/>
        <v>%</v>
      </c>
      <c r="P40" s="30"/>
      <c r="Q40" s="23">
        <v>0</v>
      </c>
      <c r="R40" s="23">
        <v>0</v>
      </c>
      <c r="S40" s="23">
        <v>0</v>
      </c>
      <c r="T40" s="8" t="str">
        <f t="shared" si="28"/>
        <v>%</v>
      </c>
      <c r="U40" s="30"/>
      <c r="V40" s="23">
        <v>0</v>
      </c>
      <c r="W40" s="23">
        <v>0</v>
      </c>
      <c r="X40" s="23">
        <v>0</v>
      </c>
      <c r="Y40" s="8" t="str">
        <f t="shared" si="29"/>
        <v>%</v>
      </c>
      <c r="Z40" s="30"/>
      <c r="AA40" s="23">
        <v>0</v>
      </c>
      <c r="AB40" s="23">
        <v>0</v>
      </c>
      <c r="AC40" s="23">
        <v>0</v>
      </c>
      <c r="AD40" s="8" t="str">
        <f t="shared" si="30"/>
        <v>%</v>
      </c>
      <c r="AE40" s="30"/>
      <c r="AF40" s="23">
        <f t="shared" si="31"/>
        <v>0</v>
      </c>
      <c r="AG40" s="23">
        <f t="shared" si="31"/>
        <v>0</v>
      </c>
      <c r="AH40" s="23">
        <f t="shared" si="31"/>
        <v>0</v>
      </c>
      <c r="AI40" s="8" t="str">
        <f t="shared" si="32"/>
        <v>%</v>
      </c>
    </row>
    <row r="41" spans="1:35" ht="15.75" x14ac:dyDescent="0.25">
      <c r="A41" s="14" t="s">
        <v>36</v>
      </c>
      <c r="B41" s="3" t="s">
        <v>37</v>
      </c>
      <c r="C41" s="5" t="s">
        <v>17</v>
      </c>
      <c r="D41" s="34" t="s">
        <v>69</v>
      </c>
      <c r="E41" s="18">
        <v>7300</v>
      </c>
      <c r="F41" s="34"/>
      <c r="G41" s="23">
        <v>58468.75</v>
      </c>
      <c r="H41" s="23">
        <v>159602.13</v>
      </c>
      <c r="I41" s="23">
        <v>737045</v>
      </c>
      <c r="J41" s="8">
        <f t="shared" si="26"/>
        <v>0.21654326397981127</v>
      </c>
      <c r="K41" s="30"/>
      <c r="L41" s="23">
        <v>0</v>
      </c>
      <c r="M41" s="23">
        <v>0</v>
      </c>
      <c r="N41" s="23">
        <v>0</v>
      </c>
      <c r="O41" s="8" t="str">
        <f t="shared" si="27"/>
        <v>%</v>
      </c>
      <c r="P41" s="30"/>
      <c r="Q41" s="23">
        <v>0</v>
      </c>
      <c r="R41" s="23">
        <v>0</v>
      </c>
      <c r="S41" s="23">
        <v>0</v>
      </c>
      <c r="T41" s="8" t="str">
        <f t="shared" si="28"/>
        <v>%</v>
      </c>
      <c r="U41" s="30"/>
      <c r="V41" s="23">
        <v>0</v>
      </c>
      <c r="W41" s="23">
        <v>0</v>
      </c>
      <c r="X41" s="23">
        <v>0</v>
      </c>
      <c r="Y41" s="8" t="str">
        <f t="shared" si="29"/>
        <v>%</v>
      </c>
      <c r="Z41" s="30"/>
      <c r="AA41" s="23">
        <v>0</v>
      </c>
      <c r="AB41" s="23">
        <v>0</v>
      </c>
      <c r="AC41" s="23">
        <v>0</v>
      </c>
      <c r="AD41" s="8" t="str">
        <f t="shared" si="30"/>
        <v>%</v>
      </c>
      <c r="AE41" s="30"/>
      <c r="AF41" s="23">
        <f t="shared" si="31"/>
        <v>58468.75</v>
      </c>
      <c r="AG41" s="23">
        <f t="shared" si="31"/>
        <v>159602.13</v>
      </c>
      <c r="AH41" s="23">
        <f t="shared" si="31"/>
        <v>737045</v>
      </c>
      <c r="AI41" s="8">
        <f t="shared" si="32"/>
        <v>0.21654326397981127</v>
      </c>
    </row>
    <row r="42" spans="1:35" ht="15.75" x14ac:dyDescent="0.25">
      <c r="A42" s="14" t="s">
        <v>36</v>
      </c>
      <c r="B42" s="3" t="s">
        <v>37</v>
      </c>
      <c r="C42" s="5" t="s">
        <v>17</v>
      </c>
      <c r="D42" s="34" t="s">
        <v>70</v>
      </c>
      <c r="E42" s="18">
        <v>7400</v>
      </c>
      <c r="F42" s="34"/>
      <c r="G42" s="23">
        <v>1006.35</v>
      </c>
      <c r="H42" s="23">
        <v>1006.35</v>
      </c>
      <c r="I42" s="23">
        <v>20000</v>
      </c>
      <c r="J42" s="8">
        <f t="shared" si="26"/>
        <v>5.0317500000000001E-2</v>
      </c>
      <c r="K42" s="30"/>
      <c r="L42" s="23">
        <v>0</v>
      </c>
      <c r="M42" s="23">
        <v>0</v>
      </c>
      <c r="N42" s="23">
        <v>0</v>
      </c>
      <c r="O42" s="8" t="str">
        <f t="shared" si="27"/>
        <v>%</v>
      </c>
      <c r="P42" s="30"/>
      <c r="Q42" s="23">
        <v>0</v>
      </c>
      <c r="R42" s="23">
        <v>0</v>
      </c>
      <c r="S42" s="23">
        <v>0</v>
      </c>
      <c r="T42" s="8" t="str">
        <f t="shared" si="28"/>
        <v>%</v>
      </c>
      <c r="U42" s="30"/>
      <c r="V42" s="23">
        <v>0</v>
      </c>
      <c r="W42" s="23">
        <v>0</v>
      </c>
      <c r="X42" s="23">
        <v>0</v>
      </c>
      <c r="Y42" s="8" t="str">
        <f t="shared" si="29"/>
        <v>%</v>
      </c>
      <c r="Z42" s="30"/>
      <c r="AA42" s="23">
        <v>9156.09</v>
      </c>
      <c r="AB42" s="23">
        <v>18224.09</v>
      </c>
      <c r="AC42" s="23">
        <v>108816</v>
      </c>
      <c r="AD42" s="8">
        <f t="shared" si="30"/>
        <v>0.16747619835318336</v>
      </c>
      <c r="AE42" s="30"/>
      <c r="AF42" s="23">
        <f>G42+Q42+V42+AA42</f>
        <v>10162.44</v>
      </c>
      <c r="AG42" s="23">
        <f t="shared" ref="AG42:AH43" si="33">H42+R42+W42+AB42</f>
        <v>19230.439999999999</v>
      </c>
      <c r="AH42" s="23">
        <f t="shared" si="33"/>
        <v>128816</v>
      </c>
      <c r="AI42" s="8">
        <f t="shared" si="32"/>
        <v>0.14928611352627003</v>
      </c>
    </row>
    <row r="43" spans="1:35" ht="15.75" x14ac:dyDescent="0.25">
      <c r="A43" s="14" t="s">
        <v>36</v>
      </c>
      <c r="B43" s="3" t="s">
        <v>37</v>
      </c>
      <c r="C43" s="5" t="s">
        <v>17</v>
      </c>
      <c r="D43" s="34" t="s">
        <v>71</v>
      </c>
      <c r="E43" s="18">
        <v>7500</v>
      </c>
      <c r="F43" s="34"/>
      <c r="G43" s="23">
        <v>2632.44</v>
      </c>
      <c r="H43" s="23">
        <v>7888.06</v>
      </c>
      <c r="I43" s="23">
        <v>26559</v>
      </c>
      <c r="J43" s="8">
        <f t="shared" si="26"/>
        <v>0.29700139312474116</v>
      </c>
      <c r="K43" s="30"/>
      <c r="L43" s="23">
        <v>0</v>
      </c>
      <c r="M43" s="23">
        <v>0</v>
      </c>
      <c r="N43" s="23">
        <v>0</v>
      </c>
      <c r="O43" s="8" t="str">
        <f t="shared" si="27"/>
        <v>%</v>
      </c>
      <c r="P43" s="30"/>
      <c r="Q43" s="23">
        <v>0</v>
      </c>
      <c r="R43" s="23">
        <v>0</v>
      </c>
      <c r="S43" s="23">
        <v>0</v>
      </c>
      <c r="T43" s="8" t="str">
        <f t="shared" si="28"/>
        <v>%</v>
      </c>
      <c r="U43" s="30"/>
      <c r="V43" s="23">
        <v>0</v>
      </c>
      <c r="W43" s="23">
        <v>0</v>
      </c>
      <c r="X43" s="23">
        <v>0</v>
      </c>
      <c r="Y43" s="8" t="str">
        <f t="shared" si="29"/>
        <v>%</v>
      </c>
      <c r="Z43" s="30"/>
      <c r="AA43" s="23">
        <v>2000</v>
      </c>
      <c r="AB43" s="23">
        <v>2000</v>
      </c>
      <c r="AC43" s="23">
        <v>0</v>
      </c>
      <c r="AD43" s="8" t="str">
        <f t="shared" si="30"/>
        <v>%</v>
      </c>
      <c r="AE43" s="30"/>
      <c r="AF43" s="23">
        <f>G43+Q43+V43+AA43</f>
        <v>4632.4400000000005</v>
      </c>
      <c r="AG43" s="23">
        <f t="shared" si="33"/>
        <v>9888.0600000000013</v>
      </c>
      <c r="AH43" s="23">
        <f t="shared" si="33"/>
        <v>26559</v>
      </c>
      <c r="AI43" s="8">
        <f t="shared" si="32"/>
        <v>0.37230543318649051</v>
      </c>
    </row>
    <row r="44" spans="1:35" ht="15.75" x14ac:dyDescent="0.25">
      <c r="A44" s="14" t="s">
        <v>36</v>
      </c>
      <c r="B44" s="3" t="s">
        <v>37</v>
      </c>
      <c r="C44" s="5" t="s">
        <v>17</v>
      </c>
      <c r="D44" s="34" t="s">
        <v>72</v>
      </c>
      <c r="E44" s="18">
        <v>7600</v>
      </c>
      <c r="F44" s="34"/>
      <c r="G44" s="23">
        <v>0</v>
      </c>
      <c r="H44" s="23">
        <v>0</v>
      </c>
      <c r="I44" s="23">
        <v>0</v>
      </c>
      <c r="J44" s="8" t="str">
        <f t="shared" si="26"/>
        <v>%</v>
      </c>
      <c r="K44" s="30"/>
      <c r="L44" s="23">
        <v>0</v>
      </c>
      <c r="M44" s="23">
        <v>0</v>
      </c>
      <c r="N44" s="23">
        <v>0</v>
      </c>
      <c r="O44" s="8" t="str">
        <f t="shared" si="27"/>
        <v>%</v>
      </c>
      <c r="P44" s="30"/>
      <c r="Q44" s="23">
        <v>0</v>
      </c>
      <c r="R44" s="23">
        <v>0</v>
      </c>
      <c r="S44" s="23">
        <v>0</v>
      </c>
      <c r="T44" s="8" t="str">
        <f t="shared" si="28"/>
        <v>%</v>
      </c>
      <c r="U44" s="30"/>
      <c r="V44" s="23">
        <v>0</v>
      </c>
      <c r="W44" s="23">
        <v>0</v>
      </c>
      <c r="X44" s="23">
        <v>0</v>
      </c>
      <c r="Y44" s="8" t="str">
        <f t="shared" si="29"/>
        <v>%</v>
      </c>
      <c r="Z44" s="30"/>
      <c r="AA44" s="23">
        <v>0</v>
      </c>
      <c r="AB44" s="23">
        <v>0</v>
      </c>
      <c r="AC44" s="23">
        <v>0</v>
      </c>
      <c r="AD44" s="8" t="str">
        <f t="shared" si="30"/>
        <v>%</v>
      </c>
      <c r="AE44" s="30"/>
      <c r="AF44" s="23">
        <f t="shared" ref="AF44:AH50" si="34">G44+Q44+V44</f>
        <v>0</v>
      </c>
      <c r="AG44" s="23">
        <f t="shared" si="34"/>
        <v>0</v>
      </c>
      <c r="AH44" s="23">
        <f t="shared" si="34"/>
        <v>0</v>
      </c>
      <c r="AI44" s="8" t="str">
        <f t="shared" si="32"/>
        <v>%</v>
      </c>
    </row>
    <row r="45" spans="1:35" ht="15.75" x14ac:dyDescent="0.25">
      <c r="A45" s="14" t="s">
        <v>36</v>
      </c>
      <c r="B45" s="3" t="s">
        <v>37</v>
      </c>
      <c r="C45" s="5" t="s">
        <v>17</v>
      </c>
      <c r="D45" s="34" t="s">
        <v>73</v>
      </c>
      <c r="E45" s="18">
        <v>7700</v>
      </c>
      <c r="F45" s="34"/>
      <c r="G45" s="23">
        <v>0</v>
      </c>
      <c r="H45" s="23">
        <v>0</v>
      </c>
      <c r="I45" s="23">
        <v>0</v>
      </c>
      <c r="J45" s="8" t="str">
        <f t="shared" si="26"/>
        <v>%</v>
      </c>
      <c r="K45" s="30"/>
      <c r="L45" s="23">
        <v>0</v>
      </c>
      <c r="M45" s="23">
        <v>0</v>
      </c>
      <c r="N45" s="23">
        <v>0</v>
      </c>
      <c r="O45" s="8" t="str">
        <f t="shared" si="27"/>
        <v>%</v>
      </c>
      <c r="P45" s="30"/>
      <c r="Q45" s="23">
        <v>0</v>
      </c>
      <c r="R45" s="23">
        <v>0</v>
      </c>
      <c r="S45" s="23">
        <v>0</v>
      </c>
      <c r="T45" s="8" t="str">
        <f t="shared" si="28"/>
        <v>%</v>
      </c>
      <c r="U45" s="30"/>
      <c r="V45" s="23">
        <v>0</v>
      </c>
      <c r="W45" s="23">
        <v>0</v>
      </c>
      <c r="X45" s="23">
        <v>0</v>
      </c>
      <c r="Y45" s="8" t="str">
        <f t="shared" si="29"/>
        <v>%</v>
      </c>
      <c r="Z45" s="30"/>
      <c r="AA45" s="23">
        <v>0</v>
      </c>
      <c r="AB45" s="23">
        <v>0</v>
      </c>
      <c r="AC45" s="23">
        <v>0</v>
      </c>
      <c r="AD45" s="8" t="str">
        <f t="shared" si="30"/>
        <v>%</v>
      </c>
      <c r="AE45" s="30"/>
      <c r="AF45" s="23">
        <f t="shared" si="34"/>
        <v>0</v>
      </c>
      <c r="AG45" s="23">
        <f t="shared" si="34"/>
        <v>0</v>
      </c>
      <c r="AH45" s="23">
        <f t="shared" si="34"/>
        <v>0</v>
      </c>
      <c r="AI45" s="8" t="str">
        <f t="shared" si="32"/>
        <v>%</v>
      </c>
    </row>
    <row r="46" spans="1:35" ht="15.75" x14ac:dyDescent="0.25">
      <c r="A46" s="14" t="s">
        <v>36</v>
      </c>
      <c r="B46" s="3" t="s">
        <v>37</v>
      </c>
      <c r="C46" s="5" t="s">
        <v>17</v>
      </c>
      <c r="D46" s="34" t="s">
        <v>74</v>
      </c>
      <c r="E46" s="18">
        <v>7800</v>
      </c>
      <c r="F46" s="34"/>
      <c r="G46" s="23">
        <v>0</v>
      </c>
      <c r="H46" s="23">
        <v>0</v>
      </c>
      <c r="I46" s="23">
        <v>1700</v>
      </c>
      <c r="J46" s="8">
        <f t="shared" si="26"/>
        <v>0</v>
      </c>
      <c r="K46" s="30"/>
      <c r="L46" s="23">
        <v>0</v>
      </c>
      <c r="M46" s="23">
        <v>0</v>
      </c>
      <c r="N46" s="23">
        <v>0</v>
      </c>
      <c r="O46" s="8" t="str">
        <f t="shared" si="27"/>
        <v>%</v>
      </c>
      <c r="P46" s="30"/>
      <c r="Q46" s="23">
        <v>0</v>
      </c>
      <c r="R46" s="23">
        <v>0</v>
      </c>
      <c r="S46" s="23">
        <v>0</v>
      </c>
      <c r="T46" s="8" t="str">
        <f t="shared" si="28"/>
        <v>%</v>
      </c>
      <c r="U46" s="30"/>
      <c r="V46" s="23">
        <v>0</v>
      </c>
      <c r="W46" s="23">
        <v>0</v>
      </c>
      <c r="X46" s="23">
        <v>0</v>
      </c>
      <c r="Y46" s="8" t="str">
        <f t="shared" si="29"/>
        <v>%</v>
      </c>
      <c r="Z46" s="30"/>
      <c r="AA46" s="23">
        <v>0</v>
      </c>
      <c r="AB46" s="23">
        <v>0</v>
      </c>
      <c r="AC46" s="23">
        <v>0</v>
      </c>
      <c r="AD46" s="8" t="str">
        <f t="shared" si="30"/>
        <v>%</v>
      </c>
      <c r="AE46" s="30"/>
      <c r="AF46" s="23">
        <f t="shared" si="34"/>
        <v>0</v>
      </c>
      <c r="AG46" s="23">
        <f t="shared" si="34"/>
        <v>0</v>
      </c>
      <c r="AH46" s="23">
        <f t="shared" si="34"/>
        <v>1700</v>
      </c>
      <c r="AI46" s="8">
        <f t="shared" si="32"/>
        <v>0</v>
      </c>
    </row>
    <row r="47" spans="1:35" ht="15.75" x14ac:dyDescent="0.25">
      <c r="A47" s="14" t="s">
        <v>36</v>
      </c>
      <c r="B47" s="3" t="s">
        <v>37</v>
      </c>
      <c r="C47" s="5" t="s">
        <v>17</v>
      </c>
      <c r="D47" s="34" t="s">
        <v>75</v>
      </c>
      <c r="E47" s="18">
        <v>7900</v>
      </c>
      <c r="F47" s="34"/>
      <c r="G47" s="23">
        <v>24962.999999999996</v>
      </c>
      <c r="H47" s="23">
        <v>108109.82</v>
      </c>
      <c r="I47" s="23">
        <v>419006</v>
      </c>
      <c r="J47" s="8">
        <f t="shared" si="26"/>
        <v>0.25801496875939728</v>
      </c>
      <c r="K47" s="30"/>
      <c r="L47" s="23">
        <v>0</v>
      </c>
      <c r="M47" s="23">
        <v>0</v>
      </c>
      <c r="N47" s="23">
        <v>0</v>
      </c>
      <c r="O47" s="8" t="str">
        <f t="shared" si="27"/>
        <v>%</v>
      </c>
      <c r="P47" s="30"/>
      <c r="Q47" s="23">
        <v>0</v>
      </c>
      <c r="R47" s="23">
        <v>0</v>
      </c>
      <c r="S47" s="23">
        <v>0</v>
      </c>
      <c r="T47" s="8" t="str">
        <f t="shared" si="28"/>
        <v>%</v>
      </c>
      <c r="U47" s="30"/>
      <c r="V47" s="23">
        <v>0</v>
      </c>
      <c r="W47" s="23">
        <v>0</v>
      </c>
      <c r="X47" s="23">
        <v>0</v>
      </c>
      <c r="Y47" s="8" t="str">
        <f t="shared" si="29"/>
        <v>%</v>
      </c>
      <c r="Z47" s="30"/>
      <c r="AA47" s="23">
        <v>0</v>
      </c>
      <c r="AB47" s="23">
        <v>0</v>
      </c>
      <c r="AC47" s="23">
        <v>0</v>
      </c>
      <c r="AD47" s="8" t="str">
        <f t="shared" si="30"/>
        <v>%</v>
      </c>
      <c r="AE47" s="30"/>
      <c r="AF47" s="23">
        <f>G47+Q47+V47+AA47</f>
        <v>24962.999999999996</v>
      </c>
      <c r="AG47" s="23">
        <f t="shared" ref="AG47" si="35">H47+R47+W47+AB47</f>
        <v>108109.82</v>
      </c>
      <c r="AH47" s="23">
        <f>I47+S47+X47+AC47</f>
        <v>419006</v>
      </c>
      <c r="AI47" s="8">
        <f t="shared" si="32"/>
        <v>0.25801496875939728</v>
      </c>
    </row>
    <row r="48" spans="1:35" ht="15.75" x14ac:dyDescent="0.25">
      <c r="A48" s="14" t="s">
        <v>36</v>
      </c>
      <c r="B48" s="3" t="s">
        <v>37</v>
      </c>
      <c r="C48" s="5" t="s">
        <v>17</v>
      </c>
      <c r="D48" s="34" t="s">
        <v>76</v>
      </c>
      <c r="E48" s="18">
        <v>8100</v>
      </c>
      <c r="F48" s="34"/>
      <c r="G48" s="23">
        <v>0</v>
      </c>
      <c r="H48" s="23">
        <v>0</v>
      </c>
      <c r="I48" s="23">
        <v>0</v>
      </c>
      <c r="J48" s="8" t="str">
        <f t="shared" si="26"/>
        <v>%</v>
      </c>
      <c r="K48" s="30"/>
      <c r="L48" s="23">
        <v>0</v>
      </c>
      <c r="M48" s="23">
        <v>0</v>
      </c>
      <c r="N48" s="23">
        <v>0</v>
      </c>
      <c r="O48" s="8" t="str">
        <f t="shared" si="27"/>
        <v>%</v>
      </c>
      <c r="P48" s="30"/>
      <c r="Q48" s="23">
        <v>0</v>
      </c>
      <c r="R48" s="23">
        <v>0</v>
      </c>
      <c r="S48" s="23">
        <v>0</v>
      </c>
      <c r="T48" s="8" t="str">
        <f t="shared" si="28"/>
        <v>%</v>
      </c>
      <c r="U48" s="30"/>
      <c r="V48" s="23">
        <v>0</v>
      </c>
      <c r="W48" s="23">
        <v>0</v>
      </c>
      <c r="X48" s="23">
        <v>0</v>
      </c>
      <c r="Y48" s="8" t="str">
        <f t="shared" si="29"/>
        <v>%</v>
      </c>
      <c r="Z48" s="30"/>
      <c r="AA48" s="23">
        <v>0</v>
      </c>
      <c r="AB48" s="23">
        <v>0</v>
      </c>
      <c r="AC48" s="23">
        <v>0</v>
      </c>
      <c r="AD48" s="8" t="str">
        <f t="shared" si="30"/>
        <v>%</v>
      </c>
      <c r="AE48" s="30"/>
      <c r="AF48" s="23">
        <f t="shared" si="34"/>
        <v>0</v>
      </c>
      <c r="AG48" s="23">
        <f t="shared" si="34"/>
        <v>0</v>
      </c>
      <c r="AH48" s="23">
        <f t="shared" si="34"/>
        <v>0</v>
      </c>
      <c r="AI48" s="8" t="str">
        <f t="shared" si="32"/>
        <v>%</v>
      </c>
    </row>
    <row r="49" spans="1:35" ht="15.75" x14ac:dyDescent="0.25">
      <c r="A49" s="14" t="s">
        <v>36</v>
      </c>
      <c r="B49" s="3" t="s">
        <v>37</v>
      </c>
      <c r="C49" s="5" t="s">
        <v>17</v>
      </c>
      <c r="D49" s="34" t="s">
        <v>77</v>
      </c>
      <c r="E49" s="18">
        <v>8200</v>
      </c>
      <c r="F49" s="34"/>
      <c r="G49" s="23">
        <v>0</v>
      </c>
      <c r="H49" s="23">
        <v>0</v>
      </c>
      <c r="I49" s="23">
        <v>0</v>
      </c>
      <c r="J49" s="8" t="str">
        <f t="shared" si="26"/>
        <v>%</v>
      </c>
      <c r="K49" s="30"/>
      <c r="L49" s="23">
        <v>0</v>
      </c>
      <c r="M49" s="23">
        <v>0</v>
      </c>
      <c r="N49" s="23">
        <v>0</v>
      </c>
      <c r="O49" s="8" t="str">
        <f t="shared" si="27"/>
        <v>%</v>
      </c>
      <c r="P49" s="30"/>
      <c r="Q49" s="23">
        <v>0</v>
      </c>
      <c r="R49" s="23">
        <v>0</v>
      </c>
      <c r="S49" s="23">
        <v>0</v>
      </c>
      <c r="T49" s="8" t="str">
        <f t="shared" si="28"/>
        <v>%</v>
      </c>
      <c r="U49" s="30"/>
      <c r="V49" s="23">
        <v>0</v>
      </c>
      <c r="W49" s="23">
        <v>0</v>
      </c>
      <c r="X49" s="23">
        <v>0</v>
      </c>
      <c r="Y49" s="8" t="str">
        <f t="shared" si="29"/>
        <v>%</v>
      </c>
      <c r="Z49" s="30"/>
      <c r="AA49" s="23">
        <v>0</v>
      </c>
      <c r="AB49" s="23">
        <v>0</v>
      </c>
      <c r="AC49" s="23">
        <v>0</v>
      </c>
      <c r="AD49" s="8" t="str">
        <f t="shared" si="30"/>
        <v>%</v>
      </c>
      <c r="AE49" s="30"/>
      <c r="AF49" s="23">
        <f t="shared" si="34"/>
        <v>0</v>
      </c>
      <c r="AG49" s="23">
        <f t="shared" si="34"/>
        <v>0</v>
      </c>
      <c r="AH49" s="23">
        <f t="shared" si="34"/>
        <v>0</v>
      </c>
      <c r="AI49" s="8" t="str">
        <f t="shared" si="32"/>
        <v>%</v>
      </c>
    </row>
    <row r="50" spans="1:35" ht="15.75" x14ac:dyDescent="0.25">
      <c r="A50" s="14" t="s">
        <v>36</v>
      </c>
      <c r="B50" s="3" t="s">
        <v>37</v>
      </c>
      <c r="C50" s="5" t="s">
        <v>17</v>
      </c>
      <c r="D50" s="34" t="s">
        <v>78</v>
      </c>
      <c r="E50" s="18">
        <v>9100</v>
      </c>
      <c r="F50" s="34"/>
      <c r="G50" s="23">
        <v>0</v>
      </c>
      <c r="H50" s="23">
        <v>0</v>
      </c>
      <c r="I50" s="23">
        <v>24689</v>
      </c>
      <c r="J50" s="8">
        <f t="shared" si="26"/>
        <v>0</v>
      </c>
      <c r="K50" s="30"/>
      <c r="L50" s="23">
        <v>0</v>
      </c>
      <c r="M50" s="23">
        <v>0</v>
      </c>
      <c r="N50" s="23">
        <v>0</v>
      </c>
      <c r="O50" s="8" t="str">
        <f t="shared" si="27"/>
        <v>%</v>
      </c>
      <c r="P50" s="30"/>
      <c r="Q50" s="23">
        <v>0</v>
      </c>
      <c r="R50" s="23">
        <v>0</v>
      </c>
      <c r="S50" s="23">
        <v>0</v>
      </c>
      <c r="T50" s="8" t="str">
        <f t="shared" si="28"/>
        <v>%</v>
      </c>
      <c r="U50" s="30"/>
      <c r="V50" s="23">
        <v>0</v>
      </c>
      <c r="W50" s="23">
        <v>0</v>
      </c>
      <c r="X50" s="23">
        <v>0</v>
      </c>
      <c r="Y50" s="8" t="str">
        <f t="shared" si="29"/>
        <v>%</v>
      </c>
      <c r="Z50" s="30"/>
      <c r="AA50" s="23">
        <v>0</v>
      </c>
      <c r="AB50" s="23">
        <v>0</v>
      </c>
      <c r="AC50" s="23">
        <v>0</v>
      </c>
      <c r="AD50" s="8" t="str">
        <f t="shared" si="30"/>
        <v>%</v>
      </c>
      <c r="AE50" s="30"/>
      <c r="AF50" s="23">
        <f t="shared" si="34"/>
        <v>0</v>
      </c>
      <c r="AG50" s="23">
        <f t="shared" si="34"/>
        <v>0</v>
      </c>
      <c r="AH50" s="23">
        <f t="shared" si="34"/>
        <v>24689</v>
      </c>
      <c r="AI50" s="8">
        <f t="shared" si="32"/>
        <v>0</v>
      </c>
    </row>
    <row r="51" spans="1:35" ht="15.75" x14ac:dyDescent="0.25">
      <c r="A51" s="14" t="s">
        <v>36</v>
      </c>
      <c r="B51" s="3" t="s">
        <v>37</v>
      </c>
      <c r="C51" s="5" t="s">
        <v>17</v>
      </c>
      <c r="D51" s="34" t="s">
        <v>79</v>
      </c>
      <c r="E51" s="18">
        <v>9200</v>
      </c>
      <c r="F51" s="34"/>
      <c r="G51" s="23">
        <v>0</v>
      </c>
      <c r="H51" s="23">
        <v>0</v>
      </c>
      <c r="I51" s="23">
        <v>0</v>
      </c>
      <c r="J51" s="8" t="str">
        <f t="shared" si="26"/>
        <v>%</v>
      </c>
      <c r="K51" s="30"/>
      <c r="L51" s="23">
        <v>0</v>
      </c>
      <c r="M51" s="23">
        <v>0</v>
      </c>
      <c r="N51" s="23">
        <v>0</v>
      </c>
      <c r="O51" s="8" t="str">
        <f t="shared" si="27"/>
        <v>%</v>
      </c>
      <c r="P51" s="30"/>
      <c r="Q51" s="23">
        <v>0</v>
      </c>
      <c r="R51" s="23">
        <v>0</v>
      </c>
      <c r="S51" s="23">
        <v>0</v>
      </c>
      <c r="T51" s="8" t="str">
        <f t="shared" si="28"/>
        <v>%</v>
      </c>
      <c r="U51" s="30"/>
      <c r="V51" s="23">
        <v>0</v>
      </c>
      <c r="W51" s="23">
        <v>0</v>
      </c>
      <c r="X51" s="23">
        <v>0</v>
      </c>
      <c r="Y51" s="8" t="str">
        <f t="shared" si="29"/>
        <v>%</v>
      </c>
      <c r="Z51" s="30"/>
      <c r="AA51" s="23">
        <f>21027.46+15805.57</f>
        <v>36833.03</v>
      </c>
      <c r="AB51" s="23">
        <v>110499.09</v>
      </c>
      <c r="AC51" s="23">
        <f>28750+255495+186600</f>
        <v>470845</v>
      </c>
      <c r="AD51" s="8">
        <f t="shared" si="30"/>
        <v>0.23468251760133377</v>
      </c>
      <c r="AE51" s="30"/>
      <c r="AF51" s="23">
        <f>AA51</f>
        <v>36833.03</v>
      </c>
      <c r="AG51" s="23">
        <f>AB51</f>
        <v>110499.09</v>
      </c>
      <c r="AH51" s="23">
        <f>AC51</f>
        <v>470845</v>
      </c>
      <c r="AI51" s="8">
        <f t="shared" si="32"/>
        <v>0.23468251760133377</v>
      </c>
    </row>
    <row r="52" spans="1:35" ht="15.75" x14ac:dyDescent="0.25">
      <c r="A52" s="14" t="s">
        <v>36</v>
      </c>
      <c r="B52" s="3" t="s">
        <v>37</v>
      </c>
      <c r="C52" s="5" t="s">
        <v>17</v>
      </c>
      <c r="D52" s="34" t="s">
        <v>80</v>
      </c>
      <c r="E52" s="18">
        <v>9800</v>
      </c>
      <c r="F52" s="34"/>
      <c r="G52" s="23">
        <v>0</v>
      </c>
      <c r="H52" s="23">
        <v>0</v>
      </c>
      <c r="I52" s="23">
        <v>0</v>
      </c>
      <c r="J52" s="8" t="str">
        <f t="shared" si="26"/>
        <v>%</v>
      </c>
      <c r="K52" s="30"/>
      <c r="L52" s="23">
        <v>0</v>
      </c>
      <c r="M52" s="23">
        <v>0</v>
      </c>
      <c r="N52" s="23">
        <v>0</v>
      </c>
      <c r="O52" s="8" t="str">
        <f t="shared" si="27"/>
        <v>%</v>
      </c>
      <c r="P52" s="30"/>
      <c r="Q52" s="23">
        <v>0</v>
      </c>
      <c r="R52" s="23">
        <v>0</v>
      </c>
      <c r="S52" s="23">
        <v>0</v>
      </c>
      <c r="T52" s="8" t="str">
        <f t="shared" si="28"/>
        <v>%</v>
      </c>
      <c r="U52" s="30"/>
      <c r="V52" s="23">
        <v>10577.67</v>
      </c>
      <c r="W52" s="23">
        <v>20905.45</v>
      </c>
      <c r="X52" s="23">
        <v>0</v>
      </c>
      <c r="Y52" s="8" t="str">
        <f t="shared" si="29"/>
        <v>%</v>
      </c>
      <c r="Z52" s="30"/>
      <c r="AA52" s="23">
        <v>0</v>
      </c>
      <c r="AB52" s="23">
        <v>0</v>
      </c>
      <c r="AC52" s="23">
        <v>0</v>
      </c>
      <c r="AD52" s="8" t="str">
        <f t="shared" si="30"/>
        <v>%</v>
      </c>
      <c r="AE52" s="30"/>
      <c r="AF52" s="23">
        <f t="shared" ref="AF52:AH52" si="36">G52+Q52+V52</f>
        <v>10577.67</v>
      </c>
      <c r="AG52" s="23">
        <f t="shared" si="36"/>
        <v>20905.45</v>
      </c>
      <c r="AH52" s="23">
        <f t="shared" si="36"/>
        <v>0</v>
      </c>
      <c r="AI52" s="8" t="str">
        <f t="shared" si="32"/>
        <v>%</v>
      </c>
    </row>
    <row r="53" spans="1:35" ht="30.75" customHeight="1" x14ac:dyDescent="0.25">
      <c r="A53" s="3"/>
      <c r="B53" s="3"/>
      <c r="C53" s="9" t="s">
        <v>38</v>
      </c>
      <c r="D53" s="5"/>
      <c r="E53" s="5"/>
      <c r="F53" s="5"/>
      <c r="G53" s="59">
        <f>SUM(G37:G52)</f>
        <v>336567.54</v>
      </c>
      <c r="H53" s="59">
        <f>SUM(H37:H52)</f>
        <v>838029.19000000018</v>
      </c>
      <c r="I53" s="59">
        <f>SUM(I37:I52)</f>
        <v>4407146</v>
      </c>
      <c r="J53" s="32">
        <f>IF(I53=0,"",H53/I53)</f>
        <v>0.19015235483462545</v>
      </c>
      <c r="K53" s="30"/>
      <c r="L53" s="31">
        <f>SUM(L37:L51)</f>
        <v>0</v>
      </c>
      <c r="M53" s="31">
        <f>SUM(M37:M51)</f>
        <v>0</v>
      </c>
      <c r="N53" s="31">
        <f>SUM(N37:N51)</f>
        <v>0</v>
      </c>
      <c r="O53" s="32" t="str">
        <f>IF(N53=0,"",M53/N53)</f>
        <v/>
      </c>
      <c r="P53" s="30"/>
      <c r="Q53" s="59">
        <f>SUM(Q37:Q51)</f>
        <v>9892.33</v>
      </c>
      <c r="R53" s="59">
        <f>SUM(R37:R51)</f>
        <v>62837.32</v>
      </c>
      <c r="S53" s="59">
        <f>SUM(S37:S51)</f>
        <v>252306</v>
      </c>
      <c r="T53" s="32">
        <f>IF(S53=0,"",R53/S53)</f>
        <v>0.24905202412943014</v>
      </c>
      <c r="U53" s="30"/>
      <c r="V53" s="59">
        <f>SUM(V37:V52)</f>
        <v>10577.67</v>
      </c>
      <c r="W53" s="59">
        <f>SUM(W37:W52)</f>
        <v>20905.45</v>
      </c>
      <c r="X53" s="59">
        <f>SUM(X37:X52)</f>
        <v>0</v>
      </c>
      <c r="Y53" s="32" t="str">
        <f>IF(X53=0,"",W53/X53)</f>
        <v/>
      </c>
      <c r="Z53" s="30"/>
      <c r="AA53" s="59">
        <f>SUM(AA37:AA52)</f>
        <v>47989.119999999995</v>
      </c>
      <c r="AB53" s="59">
        <f>SUM(AB37:AB52)</f>
        <v>130723.18</v>
      </c>
      <c r="AC53" s="59">
        <f>SUM(AC37:AC52)</f>
        <v>579661</v>
      </c>
      <c r="AD53" s="32">
        <f>IF(AC53=0,"",AB53/AC53)</f>
        <v>0.22551660367007612</v>
      </c>
      <c r="AE53" s="30"/>
      <c r="AF53" s="59">
        <f>SUM(AF37:AF52)</f>
        <v>405026.66</v>
      </c>
      <c r="AG53" s="59">
        <f>SUM(AG37:AG52)</f>
        <v>1052495.1400000001</v>
      </c>
      <c r="AH53" s="59">
        <f>SUM(AH37:AH52)</f>
        <v>5239113</v>
      </c>
      <c r="AI53" s="32">
        <f>IF(AH53=0,"",AG53/AH53)</f>
        <v>0.20089185707580656</v>
      </c>
    </row>
    <row r="54" spans="1:35" ht="27.75" customHeight="1" x14ac:dyDescent="0.25">
      <c r="A54" s="3"/>
      <c r="B54" s="3"/>
      <c r="C54" s="9" t="s">
        <v>39</v>
      </c>
      <c r="D54" s="5"/>
      <c r="E54" s="5"/>
      <c r="F54" s="5"/>
      <c r="G54" s="60">
        <f>G33-G53</f>
        <v>244456.81</v>
      </c>
      <c r="H54" s="60">
        <f>H33-H53</f>
        <v>874466.8899999999</v>
      </c>
      <c r="I54" s="60">
        <f>I33-I53</f>
        <v>938270</v>
      </c>
      <c r="J54" s="32">
        <f>IF(I54=0,"",H54/I54)</f>
        <v>0.9319992006565273</v>
      </c>
      <c r="K54" s="30"/>
      <c r="L54" s="35">
        <f>L33-L53</f>
        <v>0</v>
      </c>
      <c r="M54" s="35">
        <f>M33-M53</f>
        <v>0</v>
      </c>
      <c r="N54" s="35">
        <f>N33-N53</f>
        <v>0</v>
      </c>
      <c r="O54" s="32" t="str">
        <f>IF(N54=0,"",M54/N54)</f>
        <v/>
      </c>
      <c r="P54" s="30"/>
      <c r="Q54" s="60">
        <f>Q33-Q53</f>
        <v>383.93000000000029</v>
      </c>
      <c r="R54" s="60">
        <f>R33-R53</f>
        <v>-39410</v>
      </c>
      <c r="S54" s="60">
        <f>S33-S53</f>
        <v>0</v>
      </c>
      <c r="T54" s="32" t="str">
        <f>IF(S54=0,"",R54/S54)</f>
        <v/>
      </c>
      <c r="U54" s="30"/>
      <c r="V54" s="60">
        <f>V33-V53</f>
        <v>13726.62</v>
      </c>
      <c r="W54" s="60">
        <f>W33-W53</f>
        <v>23563.929999999997</v>
      </c>
      <c r="X54" s="60">
        <f>X33-X53</f>
        <v>0</v>
      </c>
      <c r="Y54" s="32" t="str">
        <f>IF(X54=0,"",W54/X54)</f>
        <v/>
      </c>
      <c r="Z54" s="30"/>
      <c r="AA54" s="60">
        <f>AA33-AA53</f>
        <v>-47989.119999999995</v>
      </c>
      <c r="AB54" s="60">
        <f>AB33-AB53</f>
        <v>-69361.179999999993</v>
      </c>
      <c r="AC54" s="60">
        <f>AC33-AC53</f>
        <v>-211157</v>
      </c>
      <c r="AD54" s="32">
        <f>IF(AC54=0,"",AB54/AC54)</f>
        <v>0.32848155637748211</v>
      </c>
      <c r="AE54" s="30"/>
      <c r="AF54" s="60">
        <f>AF33-AF53</f>
        <v>210578.24000000005</v>
      </c>
      <c r="AG54" s="60">
        <f>AG33-AG53</f>
        <v>789259.6399999999</v>
      </c>
      <c r="AH54" s="60">
        <f>AH33-AH53</f>
        <v>727113</v>
      </c>
      <c r="AI54" s="32">
        <f>IF(AH54=0,"",AG54/AH54)</f>
        <v>1.0854704014369154</v>
      </c>
    </row>
    <row r="55" spans="1:35" x14ac:dyDescent="0.2">
      <c r="A55" s="3"/>
      <c r="B55" s="3"/>
      <c r="C55" s="5"/>
      <c r="D55" s="5"/>
      <c r="E55" s="5"/>
      <c r="F55" s="5"/>
      <c r="G55" s="30"/>
      <c r="H55" s="30"/>
      <c r="I55" s="30"/>
      <c r="J55" s="8"/>
      <c r="K55" s="30"/>
      <c r="L55" s="30"/>
      <c r="M55" s="30"/>
      <c r="N55" s="30"/>
      <c r="O55" s="8"/>
      <c r="P55" s="30"/>
      <c r="Q55" s="30"/>
      <c r="R55" s="30"/>
      <c r="S55" s="30"/>
      <c r="T55" s="8"/>
      <c r="U55" s="30"/>
      <c r="V55" s="30"/>
      <c r="W55" s="30"/>
      <c r="X55" s="30"/>
      <c r="Y55" s="8"/>
      <c r="Z55" s="30"/>
      <c r="AA55" s="30"/>
      <c r="AB55" s="30"/>
      <c r="AC55" s="30"/>
      <c r="AD55" s="8"/>
      <c r="AE55" s="30"/>
      <c r="AF55" s="30"/>
      <c r="AG55" s="30"/>
      <c r="AH55" s="30"/>
      <c r="AI55" s="8"/>
    </row>
    <row r="56" spans="1:35" ht="15.75" x14ac:dyDescent="0.25">
      <c r="A56" s="3"/>
      <c r="B56" s="3"/>
      <c r="C56" s="9" t="s">
        <v>40</v>
      </c>
      <c r="D56" s="5"/>
      <c r="E56" s="5"/>
      <c r="F56" s="5"/>
      <c r="G56" s="30"/>
      <c r="H56" s="30"/>
      <c r="I56" s="30"/>
      <c r="J56" s="8"/>
      <c r="K56" s="30"/>
      <c r="L56" s="30"/>
      <c r="M56" s="30"/>
      <c r="N56" s="30"/>
      <c r="O56" s="8"/>
      <c r="P56" s="30"/>
      <c r="Q56" s="30"/>
      <c r="R56" s="30"/>
      <c r="S56" s="30"/>
      <c r="T56" s="8"/>
      <c r="U56" s="30"/>
      <c r="V56" s="30"/>
      <c r="W56" s="30"/>
      <c r="X56" s="30"/>
      <c r="Y56" s="8"/>
      <c r="Z56" s="30"/>
      <c r="AA56" s="30"/>
      <c r="AB56" s="30"/>
      <c r="AC56" s="30"/>
      <c r="AD56" s="8"/>
      <c r="AE56" s="30"/>
      <c r="AF56" s="30"/>
      <c r="AG56" s="30"/>
      <c r="AH56" s="30"/>
      <c r="AI56" s="8"/>
    </row>
    <row r="57" spans="1:35" x14ac:dyDescent="0.2">
      <c r="A57" s="3" t="str">
        <f>$C$56</f>
        <v>Other Financing Sources (Uses)</v>
      </c>
      <c r="B57" s="3" t="s">
        <v>41</v>
      </c>
      <c r="C57" s="5" t="s">
        <v>17</v>
      </c>
      <c r="D57" s="33" t="s">
        <v>42</v>
      </c>
      <c r="E57" s="36">
        <v>3600</v>
      </c>
      <c r="F57" s="5"/>
      <c r="G57" s="68"/>
      <c r="H57" s="68"/>
      <c r="I57" s="61"/>
      <c r="J57" s="8" t="str">
        <f t="shared" ref="J57:J58" si="37">IF(I57=0,"%",H57/I57)</f>
        <v>%</v>
      </c>
      <c r="K57" s="30"/>
      <c r="L57" s="23">
        <v>0</v>
      </c>
      <c r="M57" s="23">
        <v>0</v>
      </c>
      <c r="N57" s="30">
        <v>0</v>
      </c>
      <c r="O57" s="8" t="str">
        <f t="shared" ref="O57:O58" si="38">IF(N57=0,"%",M57/N57)</f>
        <v>%</v>
      </c>
      <c r="P57" s="30"/>
      <c r="Q57" s="68">
        <v>0</v>
      </c>
      <c r="R57" s="68">
        <v>0</v>
      </c>
      <c r="S57" s="61">
        <v>0</v>
      </c>
      <c r="T57" s="8" t="str">
        <f t="shared" ref="T57:T58" si="39">IF(S57=0,"%",R57/S57)</f>
        <v>%</v>
      </c>
      <c r="U57" s="30"/>
      <c r="V57" s="68">
        <v>0</v>
      </c>
      <c r="W57" s="68">
        <v>0</v>
      </c>
      <c r="X57" s="61">
        <v>0</v>
      </c>
      <c r="Y57" s="8" t="str">
        <f t="shared" ref="Y57:Y58" si="40">IF(X57=0,"%",W57/X57)</f>
        <v>%</v>
      </c>
      <c r="Z57" s="30"/>
      <c r="AA57" s="68"/>
      <c r="AB57" s="68"/>
      <c r="AC57" s="61">
        <v>211157</v>
      </c>
      <c r="AD57" s="8">
        <f t="shared" ref="AD57:AD58" si="41">IF(AC57=0,"%",AB57/AC57)</f>
        <v>0</v>
      </c>
      <c r="AE57" s="30"/>
      <c r="AF57" s="61">
        <f t="shared" ref="AF57" si="42">G57+Q57+V57+AA57</f>
        <v>0</v>
      </c>
      <c r="AG57" s="61">
        <f>H57+R57+W57+AB57</f>
        <v>0</v>
      </c>
      <c r="AH57" s="61">
        <f>I57+S57+X57+AC57</f>
        <v>211157</v>
      </c>
      <c r="AI57" s="8">
        <f t="shared" ref="AI57:AI58" si="43">IF(AH57=0,"%",AG57/AH57)</f>
        <v>0</v>
      </c>
    </row>
    <row r="58" spans="1:35" x14ac:dyDescent="0.2">
      <c r="A58" s="3" t="str">
        <f>$C$56</f>
        <v>Other Financing Sources (Uses)</v>
      </c>
      <c r="B58" s="3" t="s">
        <v>41</v>
      </c>
      <c r="C58" s="5" t="s">
        <v>17</v>
      </c>
      <c r="D58" s="33" t="s">
        <v>43</v>
      </c>
      <c r="E58" s="36">
        <v>9700</v>
      </c>
      <c r="F58" s="5"/>
      <c r="G58" s="68">
        <v>93425.68</v>
      </c>
      <c r="H58" s="68">
        <v>161166.49</v>
      </c>
      <c r="I58" s="61">
        <v>938270</v>
      </c>
      <c r="J58" s="8">
        <f t="shared" si="37"/>
        <v>0.17176984236946721</v>
      </c>
      <c r="K58" s="30"/>
      <c r="L58" s="23">
        <v>0</v>
      </c>
      <c r="M58" s="23">
        <v>0</v>
      </c>
      <c r="N58" s="30">
        <v>0</v>
      </c>
      <c r="O58" s="8" t="str">
        <f t="shared" si="38"/>
        <v>%</v>
      </c>
      <c r="P58" s="30"/>
      <c r="Q58" s="68">
        <v>0</v>
      </c>
      <c r="R58" s="68">
        <v>0</v>
      </c>
      <c r="S58" s="61">
        <v>0</v>
      </c>
      <c r="T58" s="8" t="str">
        <f t="shared" si="39"/>
        <v>%</v>
      </c>
      <c r="U58" s="30"/>
      <c r="V58" s="68">
        <v>0</v>
      </c>
      <c r="W58" s="68">
        <v>0</v>
      </c>
      <c r="X58" s="61">
        <v>0</v>
      </c>
      <c r="Y58" s="8" t="str">
        <f t="shared" si="40"/>
        <v>%</v>
      </c>
      <c r="Z58" s="30"/>
      <c r="AA58" s="68"/>
      <c r="AB58" s="68"/>
      <c r="AC58" s="61"/>
      <c r="AD58" s="8" t="str">
        <f t="shared" si="41"/>
        <v>%</v>
      </c>
      <c r="AE58" s="30"/>
      <c r="AF58" s="68">
        <f t="shared" ref="AF58:AH58" si="44">G58+Q58+V58</f>
        <v>93425.68</v>
      </c>
      <c r="AG58" s="68">
        <f t="shared" si="44"/>
        <v>161166.49</v>
      </c>
      <c r="AH58" s="61">
        <f t="shared" si="44"/>
        <v>938270</v>
      </c>
      <c r="AI58" s="8">
        <f t="shared" si="43"/>
        <v>0.17176984236946721</v>
      </c>
    </row>
    <row r="59" spans="1:35" ht="27.75" customHeight="1" x14ac:dyDescent="0.25">
      <c r="A59" s="3"/>
      <c r="B59" s="3"/>
      <c r="C59" s="9" t="s">
        <v>44</v>
      </c>
      <c r="D59" s="5"/>
      <c r="E59" s="5"/>
      <c r="F59" s="5"/>
      <c r="G59" s="59">
        <f>SUM(G57:G58)</f>
        <v>93425.68</v>
      </c>
      <c r="H59" s="59">
        <f>SUM(H57-H58)</f>
        <v>-161166.49</v>
      </c>
      <c r="I59" s="59">
        <f>SUM(I57:I58)</f>
        <v>938270</v>
      </c>
      <c r="J59" s="32">
        <f>IF(I59=0,"",H59/I59)</f>
        <v>-0.17176984236946721</v>
      </c>
      <c r="K59" s="30"/>
      <c r="L59" s="31">
        <f>SUM(L57:L58)</f>
        <v>0</v>
      </c>
      <c r="M59" s="31">
        <f>SUM(M57:M58)</f>
        <v>0</v>
      </c>
      <c r="N59" s="31">
        <f>SUM(N57:N58)</f>
        <v>0</v>
      </c>
      <c r="O59" s="32" t="str">
        <f>IF(N59=0,"",M59/N59)</f>
        <v/>
      </c>
      <c r="P59" s="30"/>
      <c r="Q59" s="59">
        <f>SUM(Q57:Q58)</f>
        <v>0</v>
      </c>
      <c r="R59" s="59">
        <f>SUM(R57:R58)</f>
        <v>0</v>
      </c>
      <c r="S59" s="59">
        <f>SUM(S57:S58)</f>
        <v>0</v>
      </c>
      <c r="T59" s="32" t="str">
        <f>IF(S59=0,"",R59/S59)</f>
        <v/>
      </c>
      <c r="U59" s="30"/>
      <c r="V59" s="59">
        <f>SUM(V57:V58)</f>
        <v>0</v>
      </c>
      <c r="W59" s="59">
        <f>SUM(W57:W58)</f>
        <v>0</v>
      </c>
      <c r="X59" s="59">
        <f>SUM(X57:X58)</f>
        <v>0</v>
      </c>
      <c r="Y59" s="32" t="str">
        <f>IF(X59=0,"",W59/X59)</f>
        <v/>
      </c>
      <c r="Z59" s="30"/>
      <c r="AA59" s="59">
        <f>SUM(AA57:AA58)</f>
        <v>0</v>
      </c>
      <c r="AB59" s="59">
        <f>SUM(AB57:AB58)</f>
        <v>0</v>
      </c>
      <c r="AC59" s="59">
        <f>SUM(AC57:AC58)</f>
        <v>211157</v>
      </c>
      <c r="AD59" s="32">
        <f>IF(AC59=0,"",AB59/AC59)</f>
        <v>0</v>
      </c>
      <c r="AE59" s="30"/>
      <c r="AF59" s="59">
        <f>SUM(AF57:AF58)</f>
        <v>93425.68</v>
      </c>
      <c r="AG59" s="59">
        <f>AG57-AG58</f>
        <v>-161166.49</v>
      </c>
      <c r="AH59" s="59">
        <f>SUM(AH57:AH58)</f>
        <v>1149427</v>
      </c>
      <c r="AI59" s="32">
        <f>IF(AH59=0,"",AG59/AH59)</f>
        <v>-0.1402146373801903</v>
      </c>
    </row>
    <row r="60" spans="1:35" x14ac:dyDescent="0.2">
      <c r="A60" s="3"/>
      <c r="B60" s="3"/>
      <c r="C60" s="5"/>
      <c r="D60" s="5"/>
      <c r="E60" s="5"/>
      <c r="F60" s="5"/>
      <c r="G60" s="30"/>
      <c r="H60" s="30"/>
      <c r="I60" s="30"/>
      <c r="J60" s="8"/>
      <c r="K60" s="30"/>
      <c r="L60" s="30"/>
      <c r="M60" s="30"/>
      <c r="N60" s="30"/>
      <c r="O60" s="8"/>
      <c r="P60" s="30"/>
      <c r="Q60" s="30"/>
      <c r="R60" s="30"/>
      <c r="S60" s="30"/>
      <c r="T60" s="8"/>
      <c r="U60" s="30"/>
      <c r="V60" s="30"/>
      <c r="W60" s="30"/>
      <c r="X60" s="30"/>
      <c r="Y60" s="8"/>
      <c r="Z60" s="30"/>
      <c r="AA60" s="30"/>
      <c r="AB60" s="30"/>
      <c r="AC60" s="30"/>
      <c r="AD60" s="8"/>
      <c r="AE60" s="30"/>
      <c r="AF60" s="30"/>
      <c r="AG60" s="30"/>
      <c r="AH60" s="30"/>
      <c r="AI60" s="8"/>
    </row>
    <row r="61" spans="1:35" ht="15.75" x14ac:dyDescent="0.25">
      <c r="A61" s="3"/>
      <c r="B61" s="3"/>
      <c r="C61" s="9" t="s">
        <v>45</v>
      </c>
      <c r="D61" s="5"/>
      <c r="E61" s="5"/>
      <c r="F61" s="5"/>
      <c r="G61" s="61"/>
      <c r="H61" s="61">
        <f>H54+H59</f>
        <v>713300.39999999991</v>
      </c>
      <c r="I61" s="61"/>
      <c r="J61" s="8" t="str">
        <f>IF(I61=0,"",H61/I61)</f>
        <v/>
      </c>
      <c r="K61" s="30"/>
      <c r="L61" s="30"/>
      <c r="M61" s="30">
        <f>M33-M53+M59</f>
        <v>0</v>
      </c>
      <c r="N61" s="30">
        <f>N33-N53+N59</f>
        <v>0</v>
      </c>
      <c r="O61" s="30"/>
      <c r="P61" s="30">
        <f>P33-P53+P59</f>
        <v>0</v>
      </c>
      <c r="Q61" s="61"/>
      <c r="R61" s="61">
        <f>R33-R53+R59</f>
        <v>-39410</v>
      </c>
      <c r="S61" s="61"/>
      <c r="T61" s="30"/>
      <c r="U61" s="30"/>
      <c r="V61" s="61"/>
      <c r="W61" s="61">
        <f>W33-W53+W59</f>
        <v>23563.929999999997</v>
      </c>
      <c r="X61" s="61">
        <f>X33-X53+X59</f>
        <v>0</v>
      </c>
      <c r="Y61" s="30"/>
      <c r="Z61" s="30">
        <f>Z33-Z53+Z59</f>
        <v>0</v>
      </c>
      <c r="AA61" s="61"/>
      <c r="AB61" s="61">
        <f>AB33-AB53+AB59</f>
        <v>-69361.179999999993</v>
      </c>
      <c r="AC61" s="61">
        <f>AC33-AC53+AC59</f>
        <v>0</v>
      </c>
      <c r="AD61" s="30"/>
      <c r="AE61" s="30"/>
      <c r="AF61" s="61"/>
      <c r="AG61" s="61">
        <f>AG33-AG53+AG59</f>
        <v>628093.14999999991</v>
      </c>
      <c r="AH61" s="61"/>
      <c r="AI61" s="8" t="str">
        <f>IF(AH61=0,"",AG61/AH61)</f>
        <v/>
      </c>
    </row>
    <row r="62" spans="1:35" x14ac:dyDescent="0.2">
      <c r="A62" s="3"/>
      <c r="B62" s="3"/>
      <c r="C62" s="5" t="s">
        <v>46</v>
      </c>
      <c r="D62" s="5"/>
      <c r="E62" s="5"/>
      <c r="F62" s="5"/>
      <c r="G62" s="61"/>
      <c r="H62" s="61">
        <v>1283878.1299999999</v>
      </c>
      <c r="I62" s="61"/>
      <c r="J62" s="8" t="str">
        <f>IF(I62=0,"",H62/I62)</f>
        <v/>
      </c>
      <c r="K62" s="30"/>
      <c r="L62" s="30"/>
      <c r="M62" s="30">
        <v>1988031</v>
      </c>
      <c r="N62" s="30"/>
      <c r="O62" s="8" t="str">
        <f>IF(N62=0,"",M62/N62)</f>
        <v/>
      </c>
      <c r="P62" s="30"/>
      <c r="Q62" s="61"/>
      <c r="R62" s="61"/>
      <c r="S62" s="61"/>
      <c r="T62" s="8" t="str">
        <f>IF(S62=0,"",R62/S62)</f>
        <v/>
      </c>
      <c r="U62" s="30"/>
      <c r="V62" s="61"/>
      <c r="W62" s="61">
        <v>20096.419999999998</v>
      </c>
      <c r="X62" s="61"/>
      <c r="Y62" s="8" t="str">
        <f>IF(X62=0,"",W62/X62)</f>
        <v/>
      </c>
      <c r="Z62" s="30"/>
      <c r="AA62" s="61"/>
      <c r="AB62" s="61">
        <v>-1184935.22</v>
      </c>
      <c r="AC62" s="61"/>
      <c r="AD62" s="8" t="str">
        <f>IF(AC62=0,"",AB62/AC62)</f>
        <v/>
      </c>
      <c r="AE62" s="30"/>
      <c r="AF62" s="61"/>
      <c r="AG62" s="61">
        <f>H62+W62+AB62</f>
        <v>119039.32999999984</v>
      </c>
      <c r="AH62" s="61"/>
      <c r="AI62" s="8" t="str">
        <f>IF(AH62=0,"",AG62/AH62)</f>
        <v/>
      </c>
    </row>
    <row r="63" spans="1:35" x14ac:dyDescent="0.2">
      <c r="A63" s="3"/>
      <c r="B63" s="3"/>
      <c r="C63" s="5" t="s">
        <v>47</v>
      </c>
      <c r="D63" s="5"/>
      <c r="E63" s="5"/>
      <c r="F63" s="5"/>
      <c r="G63" s="61"/>
      <c r="H63" s="61"/>
      <c r="I63" s="61"/>
      <c r="J63" s="8" t="str">
        <f>IF(I63=0,"",H63/I63)</f>
        <v/>
      </c>
      <c r="K63" s="30"/>
      <c r="L63" s="30"/>
      <c r="M63" s="30"/>
      <c r="N63" s="30"/>
      <c r="O63" s="8" t="str">
        <f>IF(N63=0,"",M63/N63)</f>
        <v/>
      </c>
      <c r="P63" s="30"/>
      <c r="Q63" s="61"/>
      <c r="R63" s="61"/>
      <c r="S63" s="61"/>
      <c r="T63" s="8" t="str">
        <f>IF(S63=0,"",R63/S63)</f>
        <v/>
      </c>
      <c r="U63" s="30"/>
      <c r="V63" s="61"/>
      <c r="W63" s="61"/>
      <c r="X63" s="61"/>
      <c r="Y63" s="8" t="str">
        <f>IF(X63=0,"",W63/X63)</f>
        <v/>
      </c>
      <c r="Z63" s="30"/>
      <c r="AA63" s="61"/>
      <c r="AB63" s="61"/>
      <c r="AC63" s="61"/>
      <c r="AD63" s="8" t="str">
        <f>IF(AC63=0,"",AB63/AC63)</f>
        <v/>
      </c>
      <c r="AE63" s="30"/>
      <c r="AF63" s="61"/>
      <c r="AG63" s="61"/>
      <c r="AH63" s="61"/>
      <c r="AI63" s="8" t="str">
        <f>IF(AH63=0,"",AG63/AH63)</f>
        <v/>
      </c>
    </row>
    <row r="64" spans="1:35" ht="15.75" x14ac:dyDescent="0.25">
      <c r="A64" s="3"/>
      <c r="B64" s="3"/>
      <c r="C64" s="9" t="s">
        <v>48</v>
      </c>
      <c r="D64" s="5"/>
      <c r="E64" s="5"/>
      <c r="F64" s="5"/>
      <c r="G64" s="59">
        <f>SUM(G62:G63)</f>
        <v>0</v>
      </c>
      <c r="H64" s="59">
        <f>SUM(H62:H63)</f>
        <v>1283878.1299999999</v>
      </c>
      <c r="I64" s="59">
        <f>SUM(I62:I63)</f>
        <v>0</v>
      </c>
      <c r="J64" s="32" t="str">
        <f>IF(I64=0,"",H64/I64)</f>
        <v/>
      </c>
      <c r="K64" s="30"/>
      <c r="L64" s="31">
        <f>SUM(L62:L63)</f>
        <v>0</v>
      </c>
      <c r="M64" s="31">
        <f>SUM(M62:M63)</f>
        <v>1988031</v>
      </c>
      <c r="N64" s="31">
        <f>SUM(N62:N63)</f>
        <v>0</v>
      </c>
      <c r="O64" s="32" t="str">
        <f>IF(N64=0,"",M64/N64)</f>
        <v/>
      </c>
      <c r="P64" s="30"/>
      <c r="Q64" s="59">
        <f>SUM(Q62:Q63)</f>
        <v>0</v>
      </c>
      <c r="R64" s="59">
        <f>SUM(R62:R63)</f>
        <v>0</v>
      </c>
      <c r="S64" s="59">
        <f>SUM(S62:S63)</f>
        <v>0</v>
      </c>
      <c r="T64" s="32" t="str">
        <f>IF(S64=0,"",R64/S64)</f>
        <v/>
      </c>
      <c r="U64" s="30"/>
      <c r="V64" s="59">
        <f>SUM(V62:V63)</f>
        <v>0</v>
      </c>
      <c r="W64" s="59">
        <f>SUM(W62:W63)</f>
        <v>20096.419999999998</v>
      </c>
      <c r="X64" s="59">
        <f>SUM(X62:X63)</f>
        <v>0</v>
      </c>
      <c r="Y64" s="32" t="str">
        <f>IF(X64=0,"",W64/X64)</f>
        <v/>
      </c>
      <c r="Z64" s="30"/>
      <c r="AA64" s="59">
        <f>SUM(AA62:AA63)</f>
        <v>0</v>
      </c>
      <c r="AB64" s="59">
        <f>SUM(AB62:AB63)</f>
        <v>-1184935.22</v>
      </c>
      <c r="AC64" s="59">
        <f>SUM(AC62:AC63)</f>
        <v>0</v>
      </c>
      <c r="AD64" s="32" t="str">
        <f>IF(AC64=0,"",AB64/AC64)</f>
        <v/>
      </c>
      <c r="AE64" s="30"/>
      <c r="AF64" s="59">
        <f>SUM(AF62:AF63)</f>
        <v>0</v>
      </c>
      <c r="AG64" s="59">
        <f>SUM(AG62:AG63)</f>
        <v>119039.32999999984</v>
      </c>
      <c r="AH64" s="59">
        <f>SUM(AH62:AH63)</f>
        <v>0</v>
      </c>
      <c r="AI64" s="32" t="str">
        <f>IF(AH64=0,"",AG64/AH64)</f>
        <v/>
      </c>
    </row>
    <row r="65" spans="1:35" ht="6.75" customHeight="1" x14ac:dyDescent="0.2">
      <c r="A65" s="3"/>
      <c r="B65" s="3"/>
      <c r="C65" s="5"/>
      <c r="D65" s="5"/>
      <c r="E65" s="5"/>
      <c r="F65" s="5"/>
      <c r="G65" s="30"/>
      <c r="H65" s="30"/>
      <c r="I65" s="30"/>
      <c r="J65" s="8"/>
      <c r="K65" s="30"/>
      <c r="L65" s="30"/>
      <c r="M65" s="30"/>
      <c r="N65" s="30"/>
      <c r="O65" s="8"/>
      <c r="P65" s="30"/>
      <c r="Q65" s="30"/>
      <c r="R65" s="30"/>
      <c r="S65" s="30"/>
      <c r="T65" s="8"/>
      <c r="U65" s="30"/>
      <c r="V65" s="30"/>
      <c r="W65" s="30"/>
      <c r="X65" s="30"/>
      <c r="Y65" s="8"/>
      <c r="Z65" s="30"/>
      <c r="AA65" s="30"/>
      <c r="AB65" s="30"/>
      <c r="AC65" s="30"/>
      <c r="AD65" s="8"/>
      <c r="AE65" s="30"/>
      <c r="AF65" s="30"/>
      <c r="AG65" s="30"/>
      <c r="AH65" s="30"/>
      <c r="AI65" s="8"/>
    </row>
    <row r="66" spans="1:35" ht="28.5" customHeight="1" thickBot="1" x14ac:dyDescent="0.3">
      <c r="A66" s="3"/>
      <c r="B66" s="3"/>
      <c r="C66" s="37" t="s">
        <v>49</v>
      </c>
      <c r="D66" s="38"/>
      <c r="E66" s="38"/>
      <c r="F66" s="38"/>
      <c r="G66" s="67">
        <f>G64+G61</f>
        <v>0</v>
      </c>
      <c r="H66" s="67">
        <f>H64+H61</f>
        <v>1997178.5299999998</v>
      </c>
      <c r="I66" s="67">
        <f>I64+I61</f>
        <v>0</v>
      </c>
      <c r="J66" s="40" t="str">
        <f>IF(I66=0,"%",H66/I66)</f>
        <v>%</v>
      </c>
      <c r="K66" s="41"/>
      <c r="L66" s="39">
        <f>L64+L61</f>
        <v>0</v>
      </c>
      <c r="M66" s="39">
        <f>M64+M61</f>
        <v>1988031</v>
      </c>
      <c r="N66" s="39">
        <f>N64+N61</f>
        <v>0</v>
      </c>
      <c r="O66" s="40" t="str">
        <f>IF(N66=0,"%",M66/N66)</f>
        <v>%</v>
      </c>
      <c r="P66" s="41"/>
      <c r="Q66" s="67">
        <f>Q64+Q61</f>
        <v>0</v>
      </c>
      <c r="R66" s="67">
        <f>R64+R61</f>
        <v>-39410</v>
      </c>
      <c r="S66" s="67">
        <f>S64+S61</f>
        <v>0</v>
      </c>
      <c r="T66" s="40" t="str">
        <f>IF(S66=0,"%",R66/S66)</f>
        <v>%</v>
      </c>
      <c r="U66" s="41"/>
      <c r="V66" s="67">
        <f>V64+V61</f>
        <v>0</v>
      </c>
      <c r="W66" s="67">
        <f>W64+W61</f>
        <v>43660.349999999991</v>
      </c>
      <c r="X66" s="67">
        <f>X64+X61</f>
        <v>0</v>
      </c>
      <c r="Y66" s="40" t="str">
        <f>IF(X66=0,"%",W66/X66)</f>
        <v>%</v>
      </c>
      <c r="Z66" s="41"/>
      <c r="AA66" s="67">
        <f>AA64+AA61</f>
        <v>0</v>
      </c>
      <c r="AB66" s="67">
        <f>AB64+AB61</f>
        <v>-1254296.3999999999</v>
      </c>
      <c r="AC66" s="67">
        <f>AC64+AC61</f>
        <v>0</v>
      </c>
      <c r="AD66" s="40" t="str">
        <f>IF(AC66=0,"%",AB66/AC66)</f>
        <v>%</v>
      </c>
      <c r="AE66" s="41"/>
      <c r="AF66" s="67">
        <f>AF64+AF61</f>
        <v>0</v>
      </c>
      <c r="AG66" s="67">
        <f>AG64+AG61</f>
        <v>747132.47999999975</v>
      </c>
      <c r="AH66" s="67">
        <f>AH64+AH61</f>
        <v>0</v>
      </c>
      <c r="AI66" s="40" t="str">
        <f>IF(AH66=0,"%",AG66/AH66)</f>
        <v>%</v>
      </c>
    </row>
    <row r="68" spans="1:35" x14ac:dyDescent="0.2">
      <c r="H68" s="42"/>
    </row>
  </sheetData>
  <mergeCells count="10">
    <mergeCell ref="C1:AI1"/>
    <mergeCell ref="C2:AI2"/>
    <mergeCell ref="C3:AI3"/>
    <mergeCell ref="C4:AI4"/>
    <mergeCell ref="G11:J11"/>
    <mergeCell ref="L11:O11"/>
    <mergeCell ref="Q11:T11"/>
    <mergeCell ref="V11:Y11"/>
    <mergeCell ref="AF11:AI11"/>
    <mergeCell ref="AA11:AD11"/>
  </mergeCells>
  <pageMargins left="0.25" right="0.25" top="0.5" bottom="0.5" header="0.05" footer="0.05"/>
  <pageSetup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CF6E-B7E8-46B5-899E-3466DE969405}">
  <sheetPr>
    <pageSetUpPr fitToPage="1"/>
  </sheetPr>
  <dimension ref="A1:AE67"/>
  <sheetViews>
    <sheetView topLeftCell="C16" zoomScale="80" zoomScaleNormal="80" zoomScaleSheetLayoutView="50" zoomScalePageLayoutView="40" workbookViewId="0">
      <selection activeCell="Q41" sqref="Q41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7.7109375" style="4" bestFit="1" customWidth="1"/>
    <col min="28" max="28" width="19.7109375" style="4" bestFit="1" customWidth="1"/>
    <col min="29" max="29" width="19.140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0" t="s">
        <v>59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1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1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1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1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1" ht="23.25" x14ac:dyDescent="0.35">
      <c r="A6" s="3"/>
      <c r="B6" s="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4" t="s">
        <v>2</v>
      </c>
      <c r="E8" s="6">
        <v>1585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4" t="s">
        <v>3</v>
      </c>
      <c r="E9" s="7">
        <f>E8</f>
        <v>1585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4"/>
      <c r="E11" s="44"/>
      <c r="F11" s="44"/>
      <c r="G11" s="71" t="s">
        <v>5</v>
      </c>
      <c r="H11" s="72"/>
      <c r="I11" s="72"/>
      <c r="J11" s="73"/>
      <c r="K11" s="9"/>
      <c r="L11" s="71" t="s">
        <v>6</v>
      </c>
      <c r="M11" s="72"/>
      <c r="N11" s="72"/>
      <c r="O11" s="73"/>
      <c r="P11" s="9"/>
      <c r="Q11" s="71" t="s">
        <v>7</v>
      </c>
      <c r="R11" s="72"/>
      <c r="S11" s="72"/>
      <c r="T11" s="73"/>
      <c r="U11" s="9"/>
      <c r="V11" s="71" t="s">
        <v>8</v>
      </c>
      <c r="W11" s="72"/>
      <c r="X11" s="72"/>
      <c r="Y11" s="73"/>
      <c r="Z11" s="9"/>
      <c r="AA11" s="71" t="s">
        <v>9</v>
      </c>
      <c r="AB11" s="72"/>
      <c r="AC11" s="72"/>
      <c r="AD11" s="74"/>
    </row>
    <row r="12" spans="1:31" s="2" customFormat="1" ht="63" x14ac:dyDescent="0.25">
      <c r="A12" s="1"/>
      <c r="B12" s="1"/>
      <c r="C12" s="53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4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35062.92</v>
      </c>
      <c r="R17" s="19">
        <v>76916.39</v>
      </c>
      <c r="S17" s="19">
        <v>640889</v>
      </c>
      <c r="T17" s="8">
        <f t="shared" ref="T17" si="3">IF(S17=0,"%",R17/S17)</f>
        <v>0.12001515082955083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31" si="5">G17+Q17+V17</f>
        <v>35062.92</v>
      </c>
      <c r="AB17" s="23">
        <f t="shared" si="5"/>
        <v>76916.39</v>
      </c>
      <c r="AC17" s="23">
        <f t="shared" si="5"/>
        <v>640889</v>
      </c>
      <c r="AD17" s="8">
        <f t="shared" ref="AD17" si="6">IF(AC17=0,"%",AB17/AC17)</f>
        <v>0.12001515082955083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27"/>
      <c r="L18" s="19"/>
      <c r="M18" s="19"/>
      <c r="N18" s="19"/>
      <c r="O18" s="20"/>
      <c r="P18" s="27"/>
      <c r="Q18" s="19"/>
      <c r="R18" s="19"/>
      <c r="S18" s="19"/>
      <c r="T18" s="8"/>
      <c r="U18" s="28"/>
      <c r="V18" s="23"/>
      <c r="W18" s="23"/>
      <c r="X18" s="23"/>
      <c r="Y18" s="8"/>
      <c r="Z18" s="28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19">
        <v>891299.57</v>
      </c>
      <c r="H19" s="19">
        <v>2653017.2400000002</v>
      </c>
      <c r="I19" s="19">
        <v>9183057</v>
      </c>
      <c r="J19" s="20">
        <f t="shared" si="1"/>
        <v>0.28890349259511294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891299.57</v>
      </c>
      <c r="AB19" s="23">
        <f t="shared" si="5"/>
        <v>2653017.2400000002</v>
      </c>
      <c r="AC19" s="23">
        <f t="shared" si="5"/>
        <v>9183057</v>
      </c>
      <c r="AD19" s="8">
        <f t="shared" ref="AD19:AD24" si="10">IF(AC19=0,"%",AB19/AC19)</f>
        <v>0.28890349259511294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>
        <v>0</v>
      </c>
      <c r="I20" s="19">
        <v>0</v>
      </c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si="5"/>
        <v>0</v>
      </c>
      <c r="AB20" s="23">
        <f t="shared" si="5"/>
        <v>0</v>
      </c>
      <c r="AC20" s="23">
        <f t="shared" si="5"/>
        <v>0</v>
      </c>
      <c r="AD20" s="8" t="str">
        <f t="shared" si="10"/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19">
        <v>27602.45</v>
      </c>
      <c r="H21" s="19">
        <v>82807.350000000006</v>
      </c>
      <c r="I21" s="19">
        <v>303627</v>
      </c>
      <c r="J21" s="20">
        <f t="shared" si="1"/>
        <v>0.27272722781570813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23">
        <v>0</v>
      </c>
      <c r="W21" s="23">
        <v>0</v>
      </c>
      <c r="X21" s="23">
        <v>0</v>
      </c>
      <c r="Y21" s="8" t="str">
        <f t="shared" ref="Y21" si="11">IF(X21=0,"%",W21/X21)</f>
        <v>%</v>
      </c>
      <c r="Z21" s="26"/>
      <c r="AA21" s="23">
        <f t="shared" ref="AA21" si="12">G21+Q21+V21</f>
        <v>27602.45</v>
      </c>
      <c r="AB21" s="23">
        <f t="shared" ref="AB21" si="13">H21+R21+W21</f>
        <v>82807.350000000006</v>
      </c>
      <c r="AC21" s="23">
        <f t="shared" ref="AC21" si="14">I21+S21+X21</f>
        <v>303627</v>
      </c>
      <c r="AD21" s="8">
        <f t="shared" si="10"/>
        <v>0.27272722781570813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19">
        <v>131722.54999999999</v>
      </c>
      <c r="H22" s="19">
        <v>395167.65</v>
      </c>
      <c r="I22" s="19">
        <v>1435336</v>
      </c>
      <c r="J22" s="20">
        <f t="shared" si="1"/>
        <v>0.27531368961692593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5"/>
        <v>131722.54999999999</v>
      </c>
      <c r="AB22" s="23">
        <f t="shared" si="5"/>
        <v>395167.65</v>
      </c>
      <c r="AC22" s="23">
        <f t="shared" si="5"/>
        <v>1435336</v>
      </c>
      <c r="AD22" s="8">
        <f t="shared" si="10"/>
        <v>0.27531368961692593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>
        <v>0</v>
      </c>
      <c r="I23" s="19">
        <v>0</v>
      </c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5"/>
        <v>0</v>
      </c>
      <c r="AB23" s="23">
        <f t="shared" si="5"/>
        <v>0</v>
      </c>
      <c r="AC23" s="23">
        <f t="shared" si="5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19">
        <v>0</v>
      </c>
      <c r="H24" s="19">
        <v>18900</v>
      </c>
      <c r="I24" s="19">
        <v>757364</v>
      </c>
      <c r="J24" s="20">
        <f t="shared" si="1"/>
        <v>2.4954975414727926E-2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5"/>
        <v>0</v>
      </c>
      <c r="AB24" s="23">
        <f t="shared" si="5"/>
        <v>18900</v>
      </c>
      <c r="AC24" s="23">
        <f t="shared" si="5"/>
        <v>757364</v>
      </c>
      <c r="AD24" s="8">
        <f t="shared" si="10"/>
        <v>2.4954975414727926E-2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27"/>
      <c r="L25" s="19"/>
      <c r="M25" s="19"/>
      <c r="N25" s="19"/>
      <c r="O25" s="20"/>
      <c r="P25" s="27"/>
      <c r="Q25" s="19"/>
      <c r="R25" s="19"/>
      <c r="S25" s="19"/>
      <c r="T25" s="8"/>
      <c r="U25" s="28"/>
      <c r="V25" s="23"/>
      <c r="W25" s="23"/>
      <c r="X25" s="23"/>
      <c r="Y25" s="8"/>
      <c r="Z25" s="28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9"/>
      <c r="L26" s="19">
        <v>0</v>
      </c>
      <c r="M26" s="19">
        <v>0</v>
      </c>
      <c r="N26" s="19">
        <v>0</v>
      </c>
      <c r="O26" s="20" t="str">
        <f t="shared" ref="O26:O31" si="15">IF(N26=0,"%",M26/N26)</f>
        <v>%</v>
      </c>
      <c r="P26" s="29"/>
      <c r="Q26" s="19">
        <v>0</v>
      </c>
      <c r="R26" s="19">
        <v>0</v>
      </c>
      <c r="S26" s="19">
        <v>0</v>
      </c>
      <c r="T26" s="8" t="str">
        <f t="shared" ref="T26:T31" si="16">IF(S26=0,"%",R26/S26)</f>
        <v>%</v>
      </c>
      <c r="U26" s="30"/>
      <c r="V26" s="23">
        <v>0</v>
      </c>
      <c r="W26" s="23">
        <v>0</v>
      </c>
      <c r="X26" s="23">
        <v>0</v>
      </c>
      <c r="Y26" s="8" t="str">
        <f t="shared" ref="Y26:Y31" si="17">IF(X26=0,"%",W26/X26)</f>
        <v>%</v>
      </c>
      <c r="Z26" s="30"/>
      <c r="AA26" s="23">
        <f t="shared" si="5"/>
        <v>0</v>
      </c>
      <c r="AB26" s="23">
        <f t="shared" si="5"/>
        <v>0</v>
      </c>
      <c r="AC26" s="23">
        <f t="shared" si="5"/>
        <v>0</v>
      </c>
      <c r="AD26" s="8" t="str">
        <f t="shared" ref="AD26:AD31" si="18">IF(AC26=0,"%",AB26/AC26)</f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53967.12</v>
      </c>
      <c r="H27" s="19">
        <v>162933.06</v>
      </c>
      <c r="I27" s="19">
        <v>580451</v>
      </c>
      <c r="J27" s="20">
        <f t="shared" si="1"/>
        <v>0.28070079989525387</v>
      </c>
      <c r="K27" s="29"/>
      <c r="L27" s="19">
        <v>0</v>
      </c>
      <c r="M27" s="19">
        <v>0</v>
      </c>
      <c r="N27" s="19">
        <v>0</v>
      </c>
      <c r="O27" s="20" t="str">
        <f t="shared" si="15"/>
        <v>%</v>
      </c>
      <c r="P27" s="29"/>
      <c r="Q27" s="19">
        <v>0</v>
      </c>
      <c r="R27" s="19">
        <v>0</v>
      </c>
      <c r="S27" s="19">
        <v>0</v>
      </c>
      <c r="T27" s="8" t="str">
        <f t="shared" si="16"/>
        <v>%</v>
      </c>
      <c r="U27" s="30"/>
      <c r="V27" s="23">
        <v>0</v>
      </c>
      <c r="W27" s="23">
        <v>0</v>
      </c>
      <c r="X27" s="23">
        <v>0</v>
      </c>
      <c r="Y27" s="8" t="str">
        <f t="shared" si="17"/>
        <v>%</v>
      </c>
      <c r="Z27" s="30"/>
      <c r="AA27" s="23">
        <f t="shared" si="5"/>
        <v>53967.12</v>
      </c>
      <c r="AB27" s="23">
        <f t="shared" si="5"/>
        <v>162933.06</v>
      </c>
      <c r="AC27" s="23">
        <f t="shared" si="5"/>
        <v>580451</v>
      </c>
      <c r="AD27" s="8">
        <f t="shared" si="18"/>
        <v>0.28070079989525387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/>
      <c r="J28" s="20" t="str">
        <f t="shared" si="1"/>
        <v>%</v>
      </c>
      <c r="K28" s="29"/>
      <c r="L28" s="19">
        <v>0</v>
      </c>
      <c r="M28" s="19">
        <v>0</v>
      </c>
      <c r="N28" s="19">
        <v>0</v>
      </c>
      <c r="O28" s="20" t="str">
        <f t="shared" si="15"/>
        <v>%</v>
      </c>
      <c r="P28" s="29"/>
      <c r="Q28" s="19">
        <v>0</v>
      </c>
      <c r="R28" s="19">
        <v>0</v>
      </c>
      <c r="S28" s="19">
        <v>0</v>
      </c>
      <c r="T28" s="8" t="str">
        <f t="shared" si="16"/>
        <v>%</v>
      </c>
      <c r="U28" s="30"/>
      <c r="V28" s="23">
        <v>0</v>
      </c>
      <c r="W28" s="23">
        <v>0</v>
      </c>
      <c r="X28" s="23">
        <v>0</v>
      </c>
      <c r="Y28" s="8" t="str">
        <f t="shared" si="17"/>
        <v>%</v>
      </c>
      <c r="Z28" s="30"/>
      <c r="AA28" s="23">
        <f t="shared" si="5"/>
        <v>0</v>
      </c>
      <c r="AB28" s="23">
        <f t="shared" si="5"/>
        <v>0</v>
      </c>
      <c r="AC28" s="23">
        <f t="shared" si="5"/>
        <v>0</v>
      </c>
      <c r="AD28" s="8" t="str">
        <f t="shared" si="18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0</v>
      </c>
      <c r="I29" s="19">
        <v>0</v>
      </c>
      <c r="J29" s="20" t="str">
        <f t="shared" si="1"/>
        <v>%</v>
      </c>
      <c r="K29" s="29"/>
      <c r="L29" s="19">
        <v>0</v>
      </c>
      <c r="M29" s="19">
        <v>0</v>
      </c>
      <c r="N29" s="19">
        <v>0</v>
      </c>
      <c r="O29" s="20" t="str">
        <f t="shared" si="15"/>
        <v>%</v>
      </c>
      <c r="P29" s="29"/>
      <c r="Q29" s="19">
        <v>0</v>
      </c>
      <c r="R29" s="19">
        <v>0</v>
      </c>
      <c r="S29" s="19">
        <v>0</v>
      </c>
      <c r="T29" s="8" t="str">
        <f t="shared" si="16"/>
        <v>%</v>
      </c>
      <c r="U29" s="30"/>
      <c r="V29" s="23">
        <v>0</v>
      </c>
      <c r="W29" s="23">
        <v>0</v>
      </c>
      <c r="X29" s="23">
        <v>0</v>
      </c>
      <c r="Y29" s="8" t="str">
        <f t="shared" si="17"/>
        <v>%</v>
      </c>
      <c r="Z29" s="30"/>
      <c r="AA29" s="23">
        <f t="shared" si="5"/>
        <v>0</v>
      </c>
      <c r="AB29" s="23">
        <f t="shared" si="5"/>
        <v>0</v>
      </c>
      <c r="AC29" s="23">
        <f t="shared" si="5"/>
        <v>0</v>
      </c>
      <c r="AD29" s="8" t="str">
        <f t="shared" si="18"/>
        <v>%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0</v>
      </c>
      <c r="H30" s="19">
        <v>0</v>
      </c>
      <c r="I30" s="19">
        <v>125000</v>
      </c>
      <c r="J30" s="20">
        <f t="shared" si="1"/>
        <v>0</v>
      </c>
      <c r="K30" s="29"/>
      <c r="L30" s="19">
        <v>0</v>
      </c>
      <c r="M30" s="19">
        <v>0</v>
      </c>
      <c r="N30" s="19">
        <v>0</v>
      </c>
      <c r="O30" s="20" t="str">
        <f t="shared" si="15"/>
        <v>%</v>
      </c>
      <c r="P30" s="29"/>
      <c r="Q30" s="19">
        <v>0</v>
      </c>
      <c r="R30" s="19">
        <v>0</v>
      </c>
      <c r="S30" s="19">
        <v>0</v>
      </c>
      <c r="T30" s="8" t="str">
        <f t="shared" si="16"/>
        <v>%</v>
      </c>
      <c r="U30" s="30"/>
      <c r="V30" s="19">
        <v>0</v>
      </c>
      <c r="W30" s="19">
        <v>0</v>
      </c>
      <c r="X30" s="23">
        <v>0</v>
      </c>
      <c r="Y30" s="8" t="str">
        <f t="shared" si="17"/>
        <v>%</v>
      </c>
      <c r="Z30" s="30"/>
      <c r="AA30" s="23">
        <f t="shared" si="5"/>
        <v>0</v>
      </c>
      <c r="AB30" s="23">
        <f t="shared" si="5"/>
        <v>0</v>
      </c>
      <c r="AC30" s="23">
        <f t="shared" si="5"/>
        <v>125000</v>
      </c>
      <c r="AD30" s="8">
        <f t="shared" si="18"/>
        <v>0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1"/>
        <v>%</v>
      </c>
      <c r="K31" s="30"/>
      <c r="L31" s="23">
        <v>0</v>
      </c>
      <c r="M31" s="23">
        <v>0</v>
      </c>
      <c r="N31" s="23">
        <v>0</v>
      </c>
      <c r="O31" s="8" t="str">
        <f t="shared" si="15"/>
        <v>%</v>
      </c>
      <c r="P31" s="30"/>
      <c r="Q31" s="23">
        <v>0</v>
      </c>
      <c r="R31" s="23">
        <v>0</v>
      </c>
      <c r="S31" s="23">
        <v>0</v>
      </c>
      <c r="T31" s="8" t="str">
        <f t="shared" si="16"/>
        <v>%</v>
      </c>
      <c r="U31" s="30"/>
      <c r="V31" s="19">
        <v>117930.89</v>
      </c>
      <c r="W31" s="19">
        <v>194496.93</v>
      </c>
      <c r="X31" s="23">
        <v>0</v>
      </c>
      <c r="Y31" s="8" t="str">
        <f t="shared" si="17"/>
        <v>%</v>
      </c>
      <c r="Z31" s="30"/>
      <c r="AA31" s="23">
        <f t="shared" si="5"/>
        <v>117930.89</v>
      </c>
      <c r="AB31" s="23">
        <f t="shared" si="5"/>
        <v>194496.93</v>
      </c>
      <c r="AC31" s="23">
        <f t="shared" si="5"/>
        <v>0</v>
      </c>
      <c r="AD31" s="8" t="str">
        <f t="shared" si="18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9">
        <f>SUM(G16:G31)</f>
        <v>1104591.69</v>
      </c>
      <c r="H32" s="59">
        <f>SUM(H16:H31)</f>
        <v>3312825.3000000003</v>
      </c>
      <c r="I32" s="59">
        <f>SUM(I16:I31)</f>
        <v>12384835</v>
      </c>
      <c r="J32" s="32">
        <f>IF(I32=0,"",H32/I32)</f>
        <v>0.26749046717215047</v>
      </c>
      <c r="K32" s="30"/>
      <c r="L32" s="31">
        <f>SUM(L16:L31)</f>
        <v>0</v>
      </c>
      <c r="M32" s="31">
        <f>SUM(M16:M31)</f>
        <v>0</v>
      </c>
      <c r="N32" s="31">
        <f>SUM(N16:N31)</f>
        <v>0</v>
      </c>
      <c r="O32" s="32" t="str">
        <f>IF(N32=0,"",M32/N32)</f>
        <v/>
      </c>
      <c r="P32" s="30"/>
      <c r="Q32" s="59">
        <f>SUM(Q16:Q31)</f>
        <v>35062.92</v>
      </c>
      <c r="R32" s="59">
        <f>SUM(R16:R31)</f>
        <v>76916.39</v>
      </c>
      <c r="S32" s="59">
        <f>SUM(S16:S31)</f>
        <v>640889</v>
      </c>
      <c r="T32" s="32">
        <f>IF(S32=0,"",R32/S32)</f>
        <v>0.12001515082955083</v>
      </c>
      <c r="U32" s="30"/>
      <c r="V32" s="59">
        <f>SUM(V16:V31)</f>
        <v>117930.89</v>
      </c>
      <c r="W32" s="59">
        <f>SUM(W16:W31)</f>
        <v>194496.93</v>
      </c>
      <c r="X32" s="59">
        <f>SUM(X16:X31)</f>
        <v>0</v>
      </c>
      <c r="Y32" s="32" t="str">
        <f>IF(X32=0,"",W32/X32)</f>
        <v/>
      </c>
      <c r="Z32" s="30"/>
      <c r="AA32" s="59">
        <f>SUM(AA16:AA31)</f>
        <v>1257585.5</v>
      </c>
      <c r="AB32" s="59">
        <f>SUM(AB16:AB31)</f>
        <v>3584238.6200000006</v>
      </c>
      <c r="AC32" s="59">
        <f>SUM(AC16:AC31)</f>
        <v>13025724</v>
      </c>
      <c r="AD32" s="32">
        <f>IF(AC32=0,"",AB32/AC32)</f>
        <v>0.27516617272099431</v>
      </c>
    </row>
    <row r="33" spans="1:30" x14ac:dyDescent="0.2">
      <c r="A33" s="3"/>
      <c r="B33" s="3"/>
      <c r="C33" s="5"/>
      <c r="D33" s="5"/>
      <c r="E33" s="5"/>
      <c r="F33" s="5"/>
      <c r="G33" s="30"/>
      <c r="H33" s="30"/>
      <c r="I33" s="30"/>
      <c r="J33" s="8"/>
      <c r="K33" s="30"/>
      <c r="L33" s="30"/>
      <c r="M33" s="30"/>
      <c r="N33" s="30"/>
      <c r="O33" s="8"/>
      <c r="P33" s="30"/>
      <c r="Q33" s="30"/>
      <c r="R33" s="30"/>
      <c r="S33" s="30"/>
      <c r="T33" s="8"/>
      <c r="U33" s="30"/>
      <c r="V33" s="30"/>
      <c r="W33" s="30"/>
      <c r="X33" s="30"/>
      <c r="Y33" s="8"/>
      <c r="Z33" s="30"/>
      <c r="AA33" s="30"/>
      <c r="AB33" s="30"/>
      <c r="AC33" s="30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30"/>
      <c r="H34" s="30"/>
      <c r="I34" s="30"/>
      <c r="J34" s="8"/>
      <c r="K34" s="30"/>
      <c r="L34" s="30"/>
      <c r="M34" s="30"/>
      <c r="N34" s="30"/>
      <c r="O34" s="8"/>
      <c r="P34" s="30"/>
      <c r="Q34" s="30"/>
      <c r="R34" s="30"/>
      <c r="S34" s="30"/>
      <c r="T34" s="8"/>
      <c r="U34" s="30"/>
      <c r="V34" s="30"/>
      <c r="W34" s="30"/>
      <c r="X34" s="30"/>
      <c r="Y34" s="8"/>
      <c r="Z34" s="30"/>
      <c r="AA34" s="30"/>
      <c r="AB34" s="30"/>
      <c r="AC34" s="30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30"/>
      <c r="H35" s="30"/>
      <c r="I35" s="30"/>
      <c r="J35" s="8"/>
      <c r="K35" s="30"/>
      <c r="L35" s="30"/>
      <c r="M35" s="30"/>
      <c r="N35" s="30"/>
      <c r="O35" s="8"/>
      <c r="P35" s="30"/>
      <c r="Q35" s="30"/>
      <c r="R35" s="30"/>
      <c r="S35" s="30"/>
      <c r="T35" s="8"/>
      <c r="U35" s="30"/>
      <c r="V35" s="30"/>
      <c r="W35" s="30"/>
      <c r="X35" s="30"/>
      <c r="Y35" s="8"/>
      <c r="Z35" s="30"/>
      <c r="AA35" s="30"/>
      <c r="AB35" s="30"/>
      <c r="AC35" s="30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4" t="s">
        <v>65</v>
      </c>
      <c r="E36" s="18">
        <v>5000</v>
      </c>
      <c r="F36" s="34"/>
      <c r="G36" s="19">
        <v>578274.36999999976</v>
      </c>
      <c r="H36" s="19">
        <v>1255994.72</v>
      </c>
      <c r="I36" s="23">
        <v>7025118</v>
      </c>
      <c r="J36" s="8">
        <f t="shared" ref="J36:J51" si="19">IF(I36=0,"%",H36/I36)</f>
        <v>0.17878628088524634</v>
      </c>
      <c r="K36" s="30"/>
      <c r="L36" s="23">
        <v>0</v>
      </c>
      <c r="M36" s="23">
        <v>0</v>
      </c>
      <c r="N36" s="23">
        <v>0</v>
      </c>
      <c r="O36" s="8" t="str">
        <f t="shared" ref="O36:O51" si="20">IF(N36=0,"%",M36/N36)</f>
        <v>%</v>
      </c>
      <c r="P36" s="30"/>
      <c r="Q36" s="23">
        <v>108835.15</v>
      </c>
      <c r="R36" s="23">
        <v>283682.15999999997</v>
      </c>
      <c r="S36" s="23">
        <v>640889</v>
      </c>
      <c r="T36" s="8">
        <f t="shared" ref="T36:T51" si="21">IF(S36=0,"%",R36/S36)</f>
        <v>0.44263852242744062</v>
      </c>
      <c r="U36" s="30"/>
      <c r="V36" s="19">
        <v>0</v>
      </c>
      <c r="W36" s="19">
        <v>0</v>
      </c>
      <c r="X36" s="23">
        <v>0</v>
      </c>
      <c r="Y36" s="8" t="str">
        <f t="shared" ref="Y36:Y51" si="22">IF(X36=0,"%",W36/X36)</f>
        <v>%</v>
      </c>
      <c r="Z36" s="30"/>
      <c r="AA36" s="23">
        <f>G36+Q36+V36</f>
        <v>687109.51999999979</v>
      </c>
      <c r="AB36" s="23">
        <f>H36+R36+W36</f>
        <v>1539676.88</v>
      </c>
      <c r="AC36" s="23">
        <f>I36+S36+X36</f>
        <v>7666007</v>
      </c>
      <c r="AD36" s="8">
        <f t="shared" ref="AD36:AD51" si="23">IF(AC36=0,"%",AB36/AC36)</f>
        <v>0.20084470050705666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4" t="s">
        <v>66</v>
      </c>
      <c r="E37" s="18">
        <v>6000</v>
      </c>
      <c r="F37" s="34"/>
      <c r="G37" s="19">
        <v>45853.33</v>
      </c>
      <c r="H37" s="19">
        <v>95710.44</v>
      </c>
      <c r="I37" s="23">
        <v>570463</v>
      </c>
      <c r="J37" s="8">
        <f t="shared" si="19"/>
        <v>0.16777677079845671</v>
      </c>
      <c r="K37" s="30"/>
      <c r="L37" s="23">
        <v>0</v>
      </c>
      <c r="M37" s="23">
        <v>0</v>
      </c>
      <c r="N37" s="23">
        <v>0</v>
      </c>
      <c r="O37" s="8" t="str">
        <f t="shared" si="20"/>
        <v>%</v>
      </c>
      <c r="P37" s="30"/>
      <c r="Q37" s="23">
        <v>0</v>
      </c>
      <c r="R37" s="23">
        <v>0</v>
      </c>
      <c r="S37" s="23">
        <v>0</v>
      </c>
      <c r="T37" s="8" t="str">
        <f t="shared" si="21"/>
        <v>%</v>
      </c>
      <c r="U37" s="30"/>
      <c r="V37" s="23">
        <v>0</v>
      </c>
      <c r="W37" s="23">
        <v>0</v>
      </c>
      <c r="X37" s="23">
        <v>0</v>
      </c>
      <c r="Y37" s="8" t="str">
        <f t="shared" si="22"/>
        <v>%</v>
      </c>
      <c r="Z37" s="30"/>
      <c r="AA37" s="23">
        <f t="shared" ref="AA37:AC51" si="24">G37+Q37+V37</f>
        <v>45853.33</v>
      </c>
      <c r="AB37" s="23">
        <f t="shared" si="24"/>
        <v>95710.44</v>
      </c>
      <c r="AC37" s="23">
        <f t="shared" si="24"/>
        <v>570463</v>
      </c>
      <c r="AD37" s="8">
        <f t="shared" si="23"/>
        <v>0.16777677079845671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4" t="s">
        <v>67</v>
      </c>
      <c r="E38" s="18">
        <v>7100</v>
      </c>
      <c r="F38" s="34"/>
      <c r="G38" s="19">
        <v>8750</v>
      </c>
      <c r="H38" s="19">
        <v>11250</v>
      </c>
      <c r="I38" s="23">
        <v>18000</v>
      </c>
      <c r="J38" s="8">
        <f t="shared" si="19"/>
        <v>0.625</v>
      </c>
      <c r="K38" s="30"/>
      <c r="L38" s="23">
        <v>0</v>
      </c>
      <c r="M38" s="23">
        <v>0</v>
      </c>
      <c r="N38" s="23">
        <v>0</v>
      </c>
      <c r="O38" s="8" t="str">
        <f t="shared" si="20"/>
        <v>%</v>
      </c>
      <c r="P38" s="30"/>
      <c r="Q38" s="23">
        <v>0</v>
      </c>
      <c r="R38" s="23">
        <v>0</v>
      </c>
      <c r="S38" s="23">
        <v>0</v>
      </c>
      <c r="T38" s="8" t="str">
        <f t="shared" si="21"/>
        <v>%</v>
      </c>
      <c r="U38" s="30"/>
      <c r="V38" s="23">
        <v>0</v>
      </c>
      <c r="W38" s="23">
        <v>0</v>
      </c>
      <c r="X38" s="23">
        <v>0</v>
      </c>
      <c r="Y38" s="8" t="str">
        <f t="shared" si="22"/>
        <v>%</v>
      </c>
      <c r="Z38" s="30"/>
      <c r="AA38" s="23">
        <f t="shared" si="24"/>
        <v>8750</v>
      </c>
      <c r="AB38" s="23">
        <f t="shared" si="24"/>
        <v>11250</v>
      </c>
      <c r="AC38" s="23">
        <f t="shared" si="24"/>
        <v>18000</v>
      </c>
      <c r="AD38" s="8">
        <f t="shared" si="23"/>
        <v>0.625</v>
      </c>
    </row>
    <row r="39" spans="1:30" ht="15.75" x14ac:dyDescent="0.25">
      <c r="A39" s="14" t="s">
        <v>36</v>
      </c>
      <c r="B39" s="3" t="s">
        <v>37</v>
      </c>
      <c r="C39" s="5"/>
      <c r="D39" s="34" t="s">
        <v>68</v>
      </c>
      <c r="E39" s="18">
        <v>7200</v>
      </c>
      <c r="F39" s="34"/>
      <c r="G39" s="19">
        <v>0</v>
      </c>
      <c r="H39" s="19">
        <v>0</v>
      </c>
      <c r="I39" s="23">
        <v>0</v>
      </c>
      <c r="J39" s="8" t="str">
        <f t="shared" si="19"/>
        <v>%</v>
      </c>
      <c r="K39" s="30"/>
      <c r="L39" s="23">
        <v>0</v>
      </c>
      <c r="M39" s="23">
        <v>0</v>
      </c>
      <c r="N39" s="23">
        <v>0</v>
      </c>
      <c r="O39" s="8" t="str">
        <f t="shared" si="20"/>
        <v>%</v>
      </c>
      <c r="P39" s="30"/>
      <c r="Q39" s="23">
        <v>0</v>
      </c>
      <c r="R39" s="23">
        <v>0</v>
      </c>
      <c r="S39" s="23">
        <v>0</v>
      </c>
      <c r="T39" s="8" t="str">
        <f t="shared" si="21"/>
        <v>%</v>
      </c>
      <c r="U39" s="30"/>
      <c r="V39" s="23">
        <v>0</v>
      </c>
      <c r="W39" s="23">
        <v>0</v>
      </c>
      <c r="X39" s="23">
        <v>0</v>
      </c>
      <c r="Y39" s="8" t="str">
        <f t="shared" si="22"/>
        <v>%</v>
      </c>
      <c r="Z39" s="30"/>
      <c r="AA39" s="23">
        <f t="shared" si="24"/>
        <v>0</v>
      </c>
      <c r="AB39" s="23">
        <f t="shared" si="24"/>
        <v>0</v>
      </c>
      <c r="AC39" s="23">
        <f t="shared" si="24"/>
        <v>0</v>
      </c>
      <c r="AD39" s="8" t="str">
        <f t="shared" si="23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4" t="s">
        <v>69</v>
      </c>
      <c r="E40" s="18">
        <v>7300</v>
      </c>
      <c r="F40" s="34"/>
      <c r="G40" s="19">
        <v>112460.26000000001</v>
      </c>
      <c r="H40" s="19">
        <v>280468.82000000007</v>
      </c>
      <c r="I40" s="23">
        <v>1293112</v>
      </c>
      <c r="J40" s="8">
        <f t="shared" si="19"/>
        <v>0.21689445307135041</v>
      </c>
      <c r="K40" s="30"/>
      <c r="L40" s="23">
        <v>0</v>
      </c>
      <c r="M40" s="23">
        <v>0</v>
      </c>
      <c r="N40" s="23">
        <v>0</v>
      </c>
      <c r="O40" s="8" t="str">
        <f t="shared" si="20"/>
        <v>%</v>
      </c>
      <c r="P40" s="30"/>
      <c r="Q40" s="23">
        <v>0</v>
      </c>
      <c r="R40" s="23">
        <v>0</v>
      </c>
      <c r="S40" s="23">
        <v>0</v>
      </c>
      <c r="T40" s="8" t="str">
        <f t="shared" si="21"/>
        <v>%</v>
      </c>
      <c r="U40" s="30"/>
      <c r="V40" s="23">
        <v>0</v>
      </c>
      <c r="W40" s="23">
        <v>0</v>
      </c>
      <c r="X40" s="23">
        <v>0</v>
      </c>
      <c r="Y40" s="8" t="str">
        <f t="shared" si="22"/>
        <v>%</v>
      </c>
      <c r="Z40" s="30"/>
      <c r="AA40" s="23">
        <f t="shared" si="24"/>
        <v>112460.26000000001</v>
      </c>
      <c r="AB40" s="23">
        <f t="shared" si="24"/>
        <v>280468.82000000007</v>
      </c>
      <c r="AC40" s="23">
        <f t="shared" si="24"/>
        <v>1293112</v>
      </c>
      <c r="AD40" s="8">
        <f t="shared" si="23"/>
        <v>0.21689445307135041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4" t="s">
        <v>70</v>
      </c>
      <c r="E41" s="18">
        <v>7400</v>
      </c>
      <c r="F41" s="34"/>
      <c r="G41" s="19">
        <v>0</v>
      </c>
      <c r="H41" s="19">
        <v>0</v>
      </c>
      <c r="I41" s="23">
        <v>0</v>
      </c>
      <c r="J41" s="8" t="str">
        <f t="shared" si="19"/>
        <v>%</v>
      </c>
      <c r="K41" s="30"/>
      <c r="L41" s="23">
        <v>0</v>
      </c>
      <c r="M41" s="23">
        <v>0</v>
      </c>
      <c r="N41" s="23">
        <v>0</v>
      </c>
      <c r="O41" s="8" t="str">
        <f t="shared" si="20"/>
        <v>%</v>
      </c>
      <c r="P41" s="30"/>
      <c r="Q41" s="23">
        <v>0</v>
      </c>
      <c r="R41" s="23">
        <v>0</v>
      </c>
      <c r="S41" s="23">
        <v>0</v>
      </c>
      <c r="T41" s="8" t="str">
        <f t="shared" si="21"/>
        <v>%</v>
      </c>
      <c r="U41" s="30"/>
      <c r="V41" s="23">
        <v>0</v>
      </c>
      <c r="W41" s="23">
        <v>0</v>
      </c>
      <c r="X41" s="23">
        <v>0</v>
      </c>
      <c r="Y41" s="8" t="str">
        <f t="shared" si="22"/>
        <v>%</v>
      </c>
      <c r="Z41" s="30"/>
      <c r="AA41" s="23">
        <f t="shared" si="24"/>
        <v>0</v>
      </c>
      <c r="AB41" s="23">
        <f t="shared" si="24"/>
        <v>0</v>
      </c>
      <c r="AC41" s="23">
        <f t="shared" si="24"/>
        <v>0</v>
      </c>
      <c r="AD41" s="8" t="str">
        <f t="shared" si="23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4" t="s">
        <v>71</v>
      </c>
      <c r="E42" s="18">
        <v>7500</v>
      </c>
      <c r="F42" s="34"/>
      <c r="G42" s="19">
        <v>5399.88</v>
      </c>
      <c r="H42" s="19">
        <v>16180.65</v>
      </c>
      <c r="I42" s="23">
        <v>61815</v>
      </c>
      <c r="J42" s="8">
        <f t="shared" si="19"/>
        <v>0.26175928172773599</v>
      </c>
      <c r="K42" s="30"/>
      <c r="L42" s="23">
        <v>0</v>
      </c>
      <c r="M42" s="23">
        <v>0</v>
      </c>
      <c r="N42" s="23">
        <v>0</v>
      </c>
      <c r="O42" s="8" t="str">
        <f t="shared" si="20"/>
        <v>%</v>
      </c>
      <c r="P42" s="30"/>
      <c r="Q42" s="23">
        <v>0</v>
      </c>
      <c r="R42" s="23">
        <v>0</v>
      </c>
      <c r="S42" s="23">
        <v>0</v>
      </c>
      <c r="T42" s="8" t="str">
        <f t="shared" si="21"/>
        <v>%</v>
      </c>
      <c r="U42" s="30"/>
      <c r="V42" s="23">
        <v>0</v>
      </c>
      <c r="W42" s="23">
        <v>0</v>
      </c>
      <c r="X42" s="23">
        <v>0</v>
      </c>
      <c r="Y42" s="8" t="str">
        <f t="shared" si="22"/>
        <v>%</v>
      </c>
      <c r="Z42" s="30"/>
      <c r="AA42" s="23">
        <f t="shared" si="24"/>
        <v>5399.88</v>
      </c>
      <c r="AB42" s="23">
        <f t="shared" si="24"/>
        <v>16180.65</v>
      </c>
      <c r="AC42" s="23">
        <f t="shared" si="24"/>
        <v>61815</v>
      </c>
      <c r="AD42" s="8">
        <f t="shared" si="23"/>
        <v>0.26175928172773599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4" t="s">
        <v>72</v>
      </c>
      <c r="E43" s="18">
        <v>7600</v>
      </c>
      <c r="F43" s="34"/>
      <c r="G43" s="19">
        <v>0</v>
      </c>
      <c r="H43" s="19">
        <v>0</v>
      </c>
      <c r="I43" s="23">
        <v>0</v>
      </c>
      <c r="J43" s="8" t="str">
        <f t="shared" si="19"/>
        <v>%</v>
      </c>
      <c r="K43" s="30"/>
      <c r="L43" s="23">
        <v>0</v>
      </c>
      <c r="M43" s="23">
        <v>0</v>
      </c>
      <c r="N43" s="23">
        <v>0</v>
      </c>
      <c r="O43" s="8" t="str">
        <f t="shared" si="20"/>
        <v>%</v>
      </c>
      <c r="P43" s="30"/>
      <c r="Q43" s="23">
        <v>0</v>
      </c>
      <c r="R43" s="23">
        <v>0</v>
      </c>
      <c r="S43" s="23">
        <v>0</v>
      </c>
      <c r="T43" s="8" t="str">
        <f t="shared" si="21"/>
        <v>%</v>
      </c>
      <c r="U43" s="30"/>
      <c r="V43" s="23">
        <v>0</v>
      </c>
      <c r="W43" s="23">
        <v>0</v>
      </c>
      <c r="X43" s="23">
        <v>0</v>
      </c>
      <c r="Y43" s="8" t="str">
        <f t="shared" si="22"/>
        <v>%</v>
      </c>
      <c r="Z43" s="30"/>
      <c r="AA43" s="23">
        <f t="shared" si="24"/>
        <v>0</v>
      </c>
      <c r="AB43" s="23">
        <f t="shared" si="24"/>
        <v>0</v>
      </c>
      <c r="AC43" s="23">
        <f t="shared" si="24"/>
        <v>0</v>
      </c>
      <c r="AD43" s="8" t="str">
        <f t="shared" si="23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4" t="s">
        <v>73</v>
      </c>
      <c r="E44" s="18">
        <v>7700</v>
      </c>
      <c r="F44" s="34"/>
      <c r="G44" s="19">
        <v>0</v>
      </c>
      <c r="H44" s="19">
        <v>0</v>
      </c>
      <c r="I44" s="23">
        <v>0</v>
      </c>
      <c r="J44" s="8" t="str">
        <f t="shared" si="19"/>
        <v>%</v>
      </c>
      <c r="K44" s="30"/>
      <c r="L44" s="23">
        <v>0</v>
      </c>
      <c r="M44" s="23">
        <v>0</v>
      </c>
      <c r="N44" s="23">
        <v>0</v>
      </c>
      <c r="O44" s="8" t="str">
        <f t="shared" si="20"/>
        <v>%</v>
      </c>
      <c r="P44" s="30"/>
      <c r="Q44" s="23">
        <v>0</v>
      </c>
      <c r="R44" s="23">
        <v>0</v>
      </c>
      <c r="S44" s="23">
        <v>0</v>
      </c>
      <c r="T44" s="8" t="str">
        <f t="shared" si="21"/>
        <v>%</v>
      </c>
      <c r="U44" s="30"/>
      <c r="V44" s="23">
        <v>0</v>
      </c>
      <c r="W44" s="23">
        <v>0</v>
      </c>
      <c r="X44" s="23">
        <v>0</v>
      </c>
      <c r="Y44" s="8" t="str">
        <f t="shared" si="22"/>
        <v>%</v>
      </c>
      <c r="Z44" s="30"/>
      <c r="AA44" s="23">
        <f t="shared" si="24"/>
        <v>0</v>
      </c>
      <c r="AB44" s="23">
        <f t="shared" si="24"/>
        <v>0</v>
      </c>
      <c r="AC44" s="23">
        <f t="shared" si="24"/>
        <v>0</v>
      </c>
      <c r="AD44" s="8" t="str">
        <f t="shared" si="23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4" t="s">
        <v>74</v>
      </c>
      <c r="E45" s="18">
        <v>7800</v>
      </c>
      <c r="F45" s="34"/>
      <c r="G45" s="19">
        <v>0</v>
      </c>
      <c r="H45" s="19">
        <v>693.75</v>
      </c>
      <c r="I45" s="23">
        <v>94200</v>
      </c>
      <c r="J45" s="8">
        <f t="shared" si="19"/>
        <v>7.3646496815286625E-3</v>
      </c>
      <c r="K45" s="30"/>
      <c r="L45" s="23">
        <v>0</v>
      </c>
      <c r="M45" s="23">
        <v>0</v>
      </c>
      <c r="N45" s="23">
        <v>0</v>
      </c>
      <c r="O45" s="8" t="str">
        <f t="shared" si="20"/>
        <v>%</v>
      </c>
      <c r="P45" s="30"/>
      <c r="Q45" s="23">
        <v>0</v>
      </c>
      <c r="R45" s="23">
        <v>0</v>
      </c>
      <c r="S45" s="23">
        <v>0</v>
      </c>
      <c r="T45" s="8" t="str">
        <f t="shared" si="21"/>
        <v>%</v>
      </c>
      <c r="U45" s="30"/>
      <c r="V45" s="23">
        <v>0</v>
      </c>
      <c r="W45" s="23">
        <v>0</v>
      </c>
      <c r="X45" s="23">
        <v>0</v>
      </c>
      <c r="Y45" s="8" t="str">
        <f t="shared" si="22"/>
        <v>%</v>
      </c>
      <c r="Z45" s="30"/>
      <c r="AA45" s="23">
        <f t="shared" si="24"/>
        <v>0</v>
      </c>
      <c r="AB45" s="23">
        <f t="shared" si="24"/>
        <v>693.75</v>
      </c>
      <c r="AC45" s="23">
        <f t="shared" si="24"/>
        <v>94200</v>
      </c>
      <c r="AD45" s="8">
        <f t="shared" si="23"/>
        <v>7.3646496815286625E-3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4" t="s">
        <v>75</v>
      </c>
      <c r="E46" s="18">
        <v>7900</v>
      </c>
      <c r="F46" s="34"/>
      <c r="G46" s="19">
        <v>118363.87000000001</v>
      </c>
      <c r="H46" s="19">
        <v>278343.23</v>
      </c>
      <c r="I46" s="23">
        <v>916397</v>
      </c>
      <c r="J46" s="8">
        <f t="shared" si="19"/>
        <v>0.30373651375986604</v>
      </c>
      <c r="K46" s="30"/>
      <c r="L46" s="23">
        <v>0</v>
      </c>
      <c r="M46" s="23">
        <v>0</v>
      </c>
      <c r="N46" s="23">
        <v>0</v>
      </c>
      <c r="O46" s="8" t="str">
        <f t="shared" si="20"/>
        <v>%</v>
      </c>
      <c r="P46" s="30"/>
      <c r="Q46" s="23">
        <v>0</v>
      </c>
      <c r="R46" s="23">
        <v>0</v>
      </c>
      <c r="S46" s="23">
        <v>0</v>
      </c>
      <c r="T46" s="8" t="str">
        <f t="shared" si="21"/>
        <v>%</v>
      </c>
      <c r="U46" s="30"/>
      <c r="V46" s="23">
        <v>0</v>
      </c>
      <c r="W46" s="23">
        <v>0</v>
      </c>
      <c r="X46" s="23">
        <v>0</v>
      </c>
      <c r="Y46" s="8" t="str">
        <f t="shared" si="22"/>
        <v>%</v>
      </c>
      <c r="Z46" s="30"/>
      <c r="AA46" s="23">
        <f t="shared" si="24"/>
        <v>118363.87000000001</v>
      </c>
      <c r="AB46" s="23">
        <f t="shared" si="24"/>
        <v>278343.23</v>
      </c>
      <c r="AC46" s="23">
        <f t="shared" si="24"/>
        <v>916397</v>
      </c>
      <c r="AD46" s="8">
        <f t="shared" si="23"/>
        <v>0.30373651375986604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4" t="s">
        <v>76</v>
      </c>
      <c r="E47" s="18">
        <v>8100</v>
      </c>
      <c r="F47" s="34"/>
      <c r="G47" s="19">
        <v>7000</v>
      </c>
      <c r="H47" s="19">
        <v>14000</v>
      </c>
      <c r="I47" s="23">
        <v>119577</v>
      </c>
      <c r="J47" s="8">
        <f t="shared" si="19"/>
        <v>0.11707937145103155</v>
      </c>
      <c r="K47" s="30"/>
      <c r="L47" s="23">
        <v>0</v>
      </c>
      <c r="M47" s="23">
        <v>0</v>
      </c>
      <c r="N47" s="23">
        <v>0</v>
      </c>
      <c r="O47" s="8" t="str">
        <f t="shared" si="20"/>
        <v>%</v>
      </c>
      <c r="P47" s="30"/>
      <c r="Q47" s="23">
        <v>0</v>
      </c>
      <c r="R47" s="23">
        <v>0</v>
      </c>
      <c r="S47" s="23">
        <v>0</v>
      </c>
      <c r="T47" s="8" t="str">
        <f t="shared" si="21"/>
        <v>%</v>
      </c>
      <c r="U47" s="30"/>
      <c r="V47" s="23">
        <v>0</v>
      </c>
      <c r="W47" s="23">
        <v>0</v>
      </c>
      <c r="X47" s="23">
        <v>0</v>
      </c>
      <c r="Y47" s="8" t="str">
        <f t="shared" si="22"/>
        <v>%</v>
      </c>
      <c r="Z47" s="30"/>
      <c r="AA47" s="23">
        <f t="shared" si="24"/>
        <v>7000</v>
      </c>
      <c r="AB47" s="23">
        <f t="shared" si="24"/>
        <v>14000</v>
      </c>
      <c r="AC47" s="23">
        <f t="shared" si="24"/>
        <v>119577</v>
      </c>
      <c r="AD47" s="8">
        <f t="shared" si="23"/>
        <v>0.11707937145103155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4" t="s">
        <v>77</v>
      </c>
      <c r="E48" s="18">
        <v>8200</v>
      </c>
      <c r="F48" s="34"/>
      <c r="G48" s="19">
        <v>0</v>
      </c>
      <c r="H48" s="19">
        <v>0</v>
      </c>
      <c r="I48" s="23">
        <v>0</v>
      </c>
      <c r="J48" s="8" t="str">
        <f t="shared" si="19"/>
        <v>%</v>
      </c>
      <c r="K48" s="30"/>
      <c r="L48" s="23">
        <v>0</v>
      </c>
      <c r="M48" s="23">
        <v>0</v>
      </c>
      <c r="N48" s="23">
        <v>0</v>
      </c>
      <c r="O48" s="8" t="str">
        <f t="shared" si="20"/>
        <v>%</v>
      </c>
      <c r="P48" s="30"/>
      <c r="Q48" s="23">
        <v>0</v>
      </c>
      <c r="R48" s="23">
        <v>0</v>
      </c>
      <c r="S48" s="23">
        <v>0</v>
      </c>
      <c r="T48" s="8" t="str">
        <f t="shared" si="21"/>
        <v>%</v>
      </c>
      <c r="U48" s="30"/>
      <c r="V48" s="23">
        <v>0</v>
      </c>
      <c r="W48" s="23">
        <v>0</v>
      </c>
      <c r="X48" s="23">
        <v>0</v>
      </c>
      <c r="Y48" s="8" t="str">
        <f t="shared" si="22"/>
        <v>%</v>
      </c>
      <c r="Z48" s="30"/>
      <c r="AA48" s="23">
        <f t="shared" si="24"/>
        <v>0</v>
      </c>
      <c r="AB48" s="23">
        <f t="shared" si="24"/>
        <v>0</v>
      </c>
      <c r="AC48" s="23">
        <f t="shared" si="24"/>
        <v>0</v>
      </c>
      <c r="AD48" s="8" t="str">
        <f t="shared" si="23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4" t="s">
        <v>78</v>
      </c>
      <c r="E49" s="18">
        <v>9100</v>
      </c>
      <c r="F49" s="34"/>
      <c r="G49" s="19">
        <v>57057.899999999994</v>
      </c>
      <c r="H49" s="19">
        <v>117177.39</v>
      </c>
      <c r="I49" s="23">
        <v>790840</v>
      </c>
      <c r="J49" s="8">
        <f t="shared" si="19"/>
        <v>0.14816826412422235</v>
      </c>
      <c r="K49" s="30"/>
      <c r="L49" s="23">
        <v>0</v>
      </c>
      <c r="M49" s="23">
        <v>0</v>
      </c>
      <c r="N49" s="23">
        <v>0</v>
      </c>
      <c r="O49" s="8" t="str">
        <f t="shared" si="20"/>
        <v>%</v>
      </c>
      <c r="P49" s="30"/>
      <c r="Q49" s="23">
        <v>0</v>
      </c>
      <c r="R49" s="23">
        <v>0</v>
      </c>
      <c r="S49" s="23">
        <v>0</v>
      </c>
      <c r="T49" s="8" t="str">
        <f t="shared" si="21"/>
        <v>%</v>
      </c>
      <c r="U49" s="30"/>
      <c r="V49" s="23">
        <v>0</v>
      </c>
      <c r="W49" s="23">
        <v>0</v>
      </c>
      <c r="X49" s="23">
        <v>0</v>
      </c>
      <c r="Y49" s="8" t="str">
        <f t="shared" si="22"/>
        <v>%</v>
      </c>
      <c r="Z49" s="30"/>
      <c r="AA49" s="23">
        <f t="shared" si="24"/>
        <v>57057.899999999994</v>
      </c>
      <c r="AB49" s="23">
        <f t="shared" si="24"/>
        <v>117177.39</v>
      </c>
      <c r="AC49" s="23">
        <f t="shared" si="24"/>
        <v>790840</v>
      </c>
      <c r="AD49" s="8">
        <f t="shared" si="23"/>
        <v>0.14816826412422235</v>
      </c>
    </row>
    <row r="50" spans="1:30" ht="15.75" x14ac:dyDescent="0.25">
      <c r="A50" s="14" t="s">
        <v>36</v>
      </c>
      <c r="B50" s="3" t="s">
        <v>37</v>
      </c>
      <c r="C50" s="5" t="s">
        <v>17</v>
      </c>
      <c r="D50" s="34" t="s">
        <v>79</v>
      </c>
      <c r="E50" s="18">
        <v>9200</v>
      </c>
      <c r="F50" s="34"/>
      <c r="G50" s="19">
        <v>0</v>
      </c>
      <c r="H50" s="19">
        <v>0</v>
      </c>
      <c r="I50" s="23">
        <v>0</v>
      </c>
      <c r="J50" s="8" t="str">
        <f t="shared" si="19"/>
        <v>%</v>
      </c>
      <c r="K50" s="30"/>
      <c r="L50" s="23">
        <v>0</v>
      </c>
      <c r="M50" s="23">
        <v>0</v>
      </c>
      <c r="N50" s="23">
        <v>0</v>
      </c>
      <c r="O50" s="8" t="str">
        <f t="shared" si="20"/>
        <v>%</v>
      </c>
      <c r="P50" s="30"/>
      <c r="Q50" s="23">
        <v>0</v>
      </c>
      <c r="R50" s="23">
        <v>0</v>
      </c>
      <c r="S50" s="23">
        <v>0</v>
      </c>
      <c r="T50" s="8" t="str">
        <f t="shared" si="21"/>
        <v>%</v>
      </c>
      <c r="U50" s="30"/>
      <c r="V50" s="23">
        <v>0</v>
      </c>
      <c r="W50" s="23">
        <v>0</v>
      </c>
      <c r="X50" s="23">
        <v>0</v>
      </c>
      <c r="Y50" s="8" t="str">
        <f t="shared" si="22"/>
        <v>%</v>
      </c>
      <c r="Z50" s="30"/>
      <c r="AA50" s="23">
        <f t="shared" si="24"/>
        <v>0</v>
      </c>
      <c r="AB50" s="23">
        <f t="shared" si="24"/>
        <v>0</v>
      </c>
      <c r="AC50" s="23">
        <f t="shared" si="24"/>
        <v>0</v>
      </c>
      <c r="AD50" s="8" t="str">
        <f t="shared" si="23"/>
        <v>%</v>
      </c>
    </row>
    <row r="51" spans="1:30" ht="15.75" x14ac:dyDescent="0.25">
      <c r="A51" s="14" t="s">
        <v>36</v>
      </c>
      <c r="B51" s="3" t="s">
        <v>37</v>
      </c>
      <c r="C51" s="5" t="s">
        <v>17</v>
      </c>
      <c r="D51" s="34" t="s">
        <v>80</v>
      </c>
      <c r="E51" s="18">
        <v>9800</v>
      </c>
      <c r="F51" s="34"/>
      <c r="G51" s="19">
        <v>0</v>
      </c>
      <c r="H51" s="19">
        <v>0</v>
      </c>
      <c r="I51" s="23">
        <v>0</v>
      </c>
      <c r="J51" s="8" t="str">
        <f t="shared" si="19"/>
        <v>%</v>
      </c>
      <c r="K51" s="30"/>
      <c r="L51" s="23">
        <v>0</v>
      </c>
      <c r="M51" s="23">
        <v>0</v>
      </c>
      <c r="N51" s="23">
        <v>0</v>
      </c>
      <c r="O51" s="8" t="str">
        <f t="shared" si="20"/>
        <v>%</v>
      </c>
      <c r="P51" s="30"/>
      <c r="Q51" s="23">
        <v>0</v>
      </c>
      <c r="R51" s="23">
        <v>0</v>
      </c>
      <c r="S51" s="23">
        <v>0</v>
      </c>
      <c r="T51" s="8" t="str">
        <f t="shared" si="21"/>
        <v>%</v>
      </c>
      <c r="U51" s="30"/>
      <c r="V51" s="19">
        <v>21178.01</v>
      </c>
      <c r="W51" s="19">
        <v>50524.639999999999</v>
      </c>
      <c r="X51" s="23">
        <v>0</v>
      </c>
      <c r="Y51" s="8" t="str">
        <f t="shared" si="22"/>
        <v>%</v>
      </c>
      <c r="Z51" s="30"/>
      <c r="AA51" s="23">
        <f t="shared" si="24"/>
        <v>21178.01</v>
      </c>
      <c r="AB51" s="23">
        <f t="shared" si="24"/>
        <v>50524.639999999999</v>
      </c>
      <c r="AC51" s="23">
        <f t="shared" si="24"/>
        <v>0</v>
      </c>
      <c r="AD51" s="8" t="str">
        <f t="shared" si="23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9">
        <f>SUM(G36:G51)</f>
        <v>933159.60999999975</v>
      </c>
      <c r="H52" s="59">
        <f>SUM(H36:H51)</f>
        <v>2069818.9999999998</v>
      </c>
      <c r="I52" s="59">
        <f>SUM(I36:I51)</f>
        <v>10889522</v>
      </c>
      <c r="J52" s="32">
        <f>IF(I52=0,"",H52/I52)</f>
        <v>0.19007436690058568</v>
      </c>
      <c r="K52" s="30"/>
      <c r="L52" s="31">
        <f>SUM(L36:L50)</f>
        <v>0</v>
      </c>
      <c r="M52" s="31">
        <f>SUM(M36:M50)</f>
        <v>0</v>
      </c>
      <c r="N52" s="31">
        <f>SUM(N36:N50)</f>
        <v>0</v>
      </c>
      <c r="O52" s="32" t="str">
        <f>IF(N52=0,"",M52/N52)</f>
        <v/>
      </c>
      <c r="P52" s="30"/>
      <c r="Q52" s="59">
        <f>SUM(Q36:Q50)</f>
        <v>108835.15</v>
      </c>
      <c r="R52" s="59">
        <f>SUM(R36:R50)</f>
        <v>283682.15999999997</v>
      </c>
      <c r="S52" s="59">
        <f>SUM(S36:S50)</f>
        <v>640889</v>
      </c>
      <c r="T52" s="32">
        <f>IF(S52=0,"",R52/S52)</f>
        <v>0.44263852242744062</v>
      </c>
      <c r="U52" s="30"/>
      <c r="V52" s="59">
        <f>SUM(V36:V51)</f>
        <v>21178.01</v>
      </c>
      <c r="W52" s="59">
        <f>SUM(W36:W51)</f>
        <v>50524.639999999999</v>
      </c>
      <c r="X52" s="59">
        <f>SUM(X36:X51)</f>
        <v>0</v>
      </c>
      <c r="Y52" s="32" t="str">
        <f>IF(X52=0,"",W52/X52)</f>
        <v/>
      </c>
      <c r="Z52" s="30"/>
      <c r="AA52" s="59">
        <f>SUM(AA36:AA51)</f>
        <v>1063172.7699999998</v>
      </c>
      <c r="AB52" s="59">
        <f>SUM(AB36:AB51)</f>
        <v>2404025.7999999998</v>
      </c>
      <c r="AC52" s="59">
        <f>SUM(AC36:AC51)</f>
        <v>11530411</v>
      </c>
      <c r="AD52" s="32">
        <f>IF(AC52=0,"",AB52/AC52)</f>
        <v>0.20849437196991502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59">
        <f>G32-G52</f>
        <v>171432.08000000019</v>
      </c>
      <c r="H53" s="59">
        <f>H32-H52</f>
        <v>1243006.3000000005</v>
      </c>
      <c r="I53" s="59">
        <f>I32-I52</f>
        <v>1495313</v>
      </c>
      <c r="J53" s="32">
        <f>IF(I53=0,"",H53/I53)</f>
        <v>0.8312683030241832</v>
      </c>
      <c r="K53" s="30"/>
      <c r="L53" s="35">
        <f>L32-L52</f>
        <v>0</v>
      </c>
      <c r="M53" s="35">
        <f>M32-M52</f>
        <v>0</v>
      </c>
      <c r="N53" s="35">
        <f>N32-N52</f>
        <v>0</v>
      </c>
      <c r="O53" s="32" t="str">
        <f>IF(N53=0,"",M53/N53)</f>
        <v/>
      </c>
      <c r="P53" s="30"/>
      <c r="Q53" s="59">
        <f>Q32-Q52</f>
        <v>-73772.23</v>
      </c>
      <c r="R53" s="59">
        <f>R32-R52</f>
        <v>-206765.76999999996</v>
      </c>
      <c r="S53" s="59">
        <f>S32-S52</f>
        <v>0</v>
      </c>
      <c r="T53" s="32" t="str">
        <f>IF(S53=0,"",R53/S53)</f>
        <v/>
      </c>
      <c r="U53" s="30"/>
      <c r="V53" s="59">
        <f>V32-V52</f>
        <v>96752.88</v>
      </c>
      <c r="W53" s="59">
        <f>W32-W52</f>
        <v>143972.28999999998</v>
      </c>
      <c r="X53" s="59">
        <f>X32-X52</f>
        <v>0</v>
      </c>
      <c r="Y53" s="32" t="str">
        <f>IF(X53=0,"",W53/X53)</f>
        <v/>
      </c>
      <c r="Z53" s="30"/>
      <c r="AA53" s="59">
        <f>AA32-AA52</f>
        <v>194412.73000000021</v>
      </c>
      <c r="AB53" s="59">
        <f>AB32-AB52</f>
        <v>1180212.8200000008</v>
      </c>
      <c r="AC53" s="59">
        <f>AC32-AC52</f>
        <v>1495313</v>
      </c>
      <c r="AD53" s="32">
        <f>IF(AC53=0,"",AB53/AC53)</f>
        <v>0.78927476722264889</v>
      </c>
    </row>
    <row r="54" spans="1:30" x14ac:dyDescent="0.2">
      <c r="A54" s="3"/>
      <c r="B54" s="3"/>
      <c r="C54" s="5"/>
      <c r="D54" s="5"/>
      <c r="E54" s="5"/>
      <c r="F54" s="5"/>
      <c r="G54" s="30"/>
      <c r="H54" s="30"/>
      <c r="I54" s="30"/>
      <c r="J54" s="8"/>
      <c r="K54" s="30"/>
      <c r="L54" s="30"/>
      <c r="M54" s="30"/>
      <c r="N54" s="30"/>
      <c r="O54" s="8"/>
      <c r="P54" s="30"/>
      <c r="Q54" s="30"/>
      <c r="R54" s="30"/>
      <c r="S54" s="30"/>
      <c r="T54" s="8"/>
      <c r="U54" s="30"/>
      <c r="V54" s="30"/>
      <c r="W54" s="30"/>
      <c r="X54" s="30"/>
      <c r="Y54" s="8"/>
      <c r="Z54" s="30"/>
      <c r="AA54" s="30"/>
      <c r="AB54" s="30"/>
      <c r="AC54" s="30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30"/>
      <c r="H55" s="30"/>
      <c r="I55" s="30"/>
      <c r="J55" s="8"/>
      <c r="K55" s="30"/>
      <c r="L55" s="30"/>
      <c r="M55" s="30"/>
      <c r="N55" s="30"/>
      <c r="O55" s="8"/>
      <c r="P55" s="30"/>
      <c r="Q55" s="30"/>
      <c r="R55" s="30"/>
      <c r="S55" s="30"/>
      <c r="T55" s="8"/>
      <c r="U55" s="30"/>
      <c r="V55" s="30"/>
      <c r="W55" s="30"/>
      <c r="X55" s="30"/>
      <c r="Y55" s="8"/>
      <c r="Z55" s="30"/>
      <c r="AA55" s="30"/>
      <c r="AB55" s="30"/>
      <c r="AC55" s="30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3" t="s">
        <v>42</v>
      </c>
      <c r="E56" s="36">
        <v>3600</v>
      </c>
      <c r="F56" s="5"/>
      <c r="G56" s="69"/>
      <c r="H56" s="69"/>
      <c r="I56" s="61"/>
      <c r="J56" s="8" t="str">
        <f t="shared" ref="J56:J57" si="25">IF(I56=0,"%",H56/I56)</f>
        <v>%</v>
      </c>
      <c r="K56" s="30"/>
      <c r="L56" s="23">
        <v>0</v>
      </c>
      <c r="M56" s="23">
        <v>0</v>
      </c>
      <c r="N56" s="30">
        <v>0</v>
      </c>
      <c r="O56" s="8" t="str">
        <f t="shared" ref="O56:O57" si="26">IF(N56=0,"%",M56/N56)</f>
        <v>%</v>
      </c>
      <c r="P56" s="30"/>
      <c r="Q56" s="69">
        <v>0</v>
      </c>
      <c r="R56" s="69">
        <v>0</v>
      </c>
      <c r="S56" s="61">
        <v>0</v>
      </c>
      <c r="T56" s="8" t="str">
        <f t="shared" ref="T56:T57" si="27">IF(S56=0,"%",R56/S56)</f>
        <v>%</v>
      </c>
      <c r="U56" s="30"/>
      <c r="V56" s="69">
        <v>0</v>
      </c>
      <c r="W56" s="69">
        <v>0</v>
      </c>
      <c r="X56" s="61">
        <v>0</v>
      </c>
      <c r="Y56" s="8" t="str">
        <f t="shared" ref="Y56:Y57" si="28">IF(X56=0,"%",W56/X56)</f>
        <v>%</v>
      </c>
      <c r="Z56" s="30"/>
      <c r="AA56" s="69">
        <f t="shared" ref="AA56:AC57" si="29">G56+Q56+V56</f>
        <v>0</v>
      </c>
      <c r="AB56" s="69">
        <f t="shared" si="29"/>
        <v>0</v>
      </c>
      <c r="AC56" s="61">
        <f t="shared" si="29"/>
        <v>0</v>
      </c>
      <c r="AD56" s="8" t="str">
        <f t="shared" ref="AD56:AD57" si="30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3" t="s">
        <v>43</v>
      </c>
      <c r="E57" s="36">
        <v>9700</v>
      </c>
      <c r="F57" s="5"/>
      <c r="G57" s="69">
        <v>208050.38</v>
      </c>
      <c r="H57" s="69">
        <v>366093.58999999997</v>
      </c>
      <c r="I57" s="61">
        <v>1495313</v>
      </c>
      <c r="J57" s="8">
        <f t="shared" si="25"/>
        <v>0.24482739734089115</v>
      </c>
      <c r="K57" s="30"/>
      <c r="L57" s="23">
        <v>0</v>
      </c>
      <c r="M57" s="23">
        <v>0</v>
      </c>
      <c r="N57" s="30">
        <v>0</v>
      </c>
      <c r="O57" s="8" t="str">
        <f t="shared" si="26"/>
        <v>%</v>
      </c>
      <c r="P57" s="30"/>
      <c r="Q57" s="69">
        <v>0</v>
      </c>
      <c r="R57" s="69">
        <v>0</v>
      </c>
      <c r="S57" s="61">
        <v>0</v>
      </c>
      <c r="T57" s="8" t="str">
        <f t="shared" si="27"/>
        <v>%</v>
      </c>
      <c r="U57" s="30"/>
      <c r="V57" s="69">
        <v>0</v>
      </c>
      <c r="W57" s="69">
        <v>0</v>
      </c>
      <c r="X57" s="61">
        <v>0</v>
      </c>
      <c r="Y57" s="8" t="str">
        <f t="shared" si="28"/>
        <v>%</v>
      </c>
      <c r="Z57" s="30"/>
      <c r="AA57" s="69">
        <f t="shared" si="29"/>
        <v>208050.38</v>
      </c>
      <c r="AB57" s="69">
        <f t="shared" si="29"/>
        <v>366093.58999999997</v>
      </c>
      <c r="AC57" s="61">
        <f t="shared" si="29"/>
        <v>1495313</v>
      </c>
      <c r="AD57" s="8">
        <f t="shared" si="30"/>
        <v>0.24482739734089115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9">
        <f>SUM(G56:G57)</f>
        <v>208050.38</v>
      </c>
      <c r="H58" s="59">
        <f>SUM(H56-H57)</f>
        <v>-366093.58999999997</v>
      </c>
      <c r="I58" s="59">
        <f>SUM(I56:I57)</f>
        <v>1495313</v>
      </c>
      <c r="J58" s="32">
        <f>IF(I58=0,"",H58/I58)</f>
        <v>-0.24482739734089115</v>
      </c>
      <c r="K58" s="30"/>
      <c r="L58" s="31">
        <f>SUM(L56:L57)</f>
        <v>0</v>
      </c>
      <c r="M58" s="31">
        <f>SUM(M56:M57)</f>
        <v>0</v>
      </c>
      <c r="N58" s="31">
        <f>SUM(N56:N57)</f>
        <v>0</v>
      </c>
      <c r="O58" s="32" t="str">
        <f>IF(N58=0,"",M58/N58)</f>
        <v/>
      </c>
      <c r="P58" s="30"/>
      <c r="Q58" s="59">
        <f>SUM(Q56:Q57)</f>
        <v>0</v>
      </c>
      <c r="R58" s="59">
        <f>SUM(R56:R57)</f>
        <v>0</v>
      </c>
      <c r="S58" s="59">
        <f>SUM(S56:S57)</f>
        <v>0</v>
      </c>
      <c r="T58" s="32" t="str">
        <f>IF(S58=0,"",R58/S58)</f>
        <v/>
      </c>
      <c r="U58" s="30"/>
      <c r="V58" s="59">
        <f>SUM(V56:V57)</f>
        <v>0</v>
      </c>
      <c r="W58" s="59">
        <f>SUM(W56:W57)</f>
        <v>0</v>
      </c>
      <c r="X58" s="59">
        <f>SUM(X56:X57)</f>
        <v>0</v>
      </c>
      <c r="Y58" s="32" t="str">
        <f>IF(X58=0,"",W58/X58)</f>
        <v/>
      </c>
      <c r="Z58" s="30"/>
      <c r="AA58" s="59">
        <f>SUM(AA56:AA57)</f>
        <v>208050.38</v>
      </c>
      <c r="AB58" s="59">
        <f>AB56-AB57</f>
        <v>-366093.58999999997</v>
      </c>
      <c r="AC58" s="59">
        <f>SUM(AC56:AC57)</f>
        <v>1495313</v>
      </c>
      <c r="AD58" s="32">
        <f>IF(AC58=0,"",AB58/AC58)</f>
        <v>-0.24482739734089115</v>
      </c>
    </row>
    <row r="59" spans="1:30" x14ac:dyDescent="0.2">
      <c r="A59" s="3"/>
      <c r="B59" s="3"/>
      <c r="C59" s="5"/>
      <c r="D59" s="5"/>
      <c r="E59" s="5"/>
      <c r="F59" s="5"/>
      <c r="G59" s="30"/>
      <c r="H59" s="30"/>
      <c r="I59" s="30"/>
      <c r="J59" s="8"/>
      <c r="K59" s="30"/>
      <c r="L59" s="30"/>
      <c r="M59" s="30"/>
      <c r="N59" s="30"/>
      <c r="O59" s="8"/>
      <c r="P59" s="30"/>
      <c r="Q59" s="30"/>
      <c r="R59" s="30"/>
      <c r="S59" s="30"/>
      <c r="T59" s="8"/>
      <c r="U59" s="30"/>
      <c r="V59" s="30"/>
      <c r="W59" s="30"/>
      <c r="X59" s="30"/>
      <c r="Y59" s="8"/>
      <c r="Z59" s="30"/>
      <c r="AA59" s="30"/>
      <c r="AB59" s="30"/>
      <c r="AC59" s="30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1"/>
      <c r="H60" s="61">
        <f>H53+H58</f>
        <v>876912.71000000054</v>
      </c>
      <c r="I60" s="61"/>
      <c r="J60" s="8" t="str">
        <f>IF(I60=0,"",H60/I60)</f>
        <v/>
      </c>
      <c r="K60" s="30"/>
      <c r="L60" s="30"/>
      <c r="M60" s="30">
        <f>M32-M52+M58</f>
        <v>0</v>
      </c>
      <c r="N60" s="30">
        <f>N32-N52+N58</f>
        <v>0</v>
      </c>
      <c r="O60" s="30"/>
      <c r="P60" s="30">
        <f>P32-P52+P58</f>
        <v>0</v>
      </c>
      <c r="Q60" s="61"/>
      <c r="R60" s="61">
        <f>R32-R52+R58</f>
        <v>-206765.76999999996</v>
      </c>
      <c r="S60" s="61"/>
      <c r="T60" s="30"/>
      <c r="U60" s="30"/>
      <c r="V60" s="61"/>
      <c r="W60" s="61">
        <f>W32-W52+W58</f>
        <v>143972.28999999998</v>
      </c>
      <c r="X60" s="61">
        <f>X32-X52+X58</f>
        <v>0</v>
      </c>
      <c r="Y60" s="30"/>
      <c r="Z60" s="30">
        <f>Z32-Z52+Z58</f>
        <v>0</v>
      </c>
      <c r="AA60" s="61"/>
      <c r="AB60" s="61">
        <f>AB32-AB52+AB58</f>
        <v>814119.2300000008</v>
      </c>
      <c r="AC60" s="61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1"/>
      <c r="H61" s="61">
        <v>1821584</v>
      </c>
      <c r="I61" s="61"/>
      <c r="J61" s="8" t="str">
        <f>IF(I61=0,"",H61/I61)</f>
        <v/>
      </c>
      <c r="K61" s="30"/>
      <c r="L61" s="30"/>
      <c r="M61" s="30">
        <v>1988031</v>
      </c>
      <c r="N61" s="30"/>
      <c r="O61" s="8" t="str">
        <f>IF(N61=0,"",M61/N61)</f>
        <v/>
      </c>
      <c r="P61" s="30"/>
      <c r="Q61" s="61"/>
      <c r="R61" s="61"/>
      <c r="S61" s="61"/>
      <c r="T61" s="8" t="str">
        <f>IF(S61=0,"",R61/S61)</f>
        <v/>
      </c>
      <c r="U61" s="30"/>
      <c r="V61" s="61"/>
      <c r="W61" s="61">
        <v>188266.3</v>
      </c>
      <c r="X61" s="61"/>
      <c r="Y61" s="8" t="str">
        <f>IF(X61=0,"",W61/X61)</f>
        <v/>
      </c>
      <c r="Z61" s="30"/>
      <c r="AA61" s="61"/>
      <c r="AB61" s="61">
        <f>H61+W61</f>
        <v>2009850.3</v>
      </c>
      <c r="AC61" s="61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1"/>
      <c r="H62" s="61"/>
      <c r="I62" s="61"/>
      <c r="J62" s="8" t="str">
        <f>IF(I62=0,"",H62/I62)</f>
        <v/>
      </c>
      <c r="K62" s="30"/>
      <c r="L62" s="30"/>
      <c r="M62" s="30"/>
      <c r="N62" s="30"/>
      <c r="O62" s="8" t="str">
        <f>IF(N62=0,"",M62/N62)</f>
        <v/>
      </c>
      <c r="P62" s="30"/>
      <c r="Q62" s="61"/>
      <c r="R62" s="61"/>
      <c r="S62" s="61"/>
      <c r="T62" s="8" t="str">
        <f>IF(S62=0,"",R62/S62)</f>
        <v/>
      </c>
      <c r="U62" s="30"/>
      <c r="V62" s="61"/>
      <c r="W62" s="61"/>
      <c r="X62" s="61"/>
      <c r="Y62" s="8" t="str">
        <f>IF(X62=0,"",W62/X62)</f>
        <v/>
      </c>
      <c r="Z62" s="30"/>
      <c r="AA62" s="61"/>
      <c r="AB62" s="61"/>
      <c r="AC62" s="61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9">
        <f>SUM(G61:G62)</f>
        <v>0</v>
      </c>
      <c r="H63" s="59">
        <f>SUM(H61:H62)</f>
        <v>1821584</v>
      </c>
      <c r="I63" s="59">
        <f>SUM(I61:I62)</f>
        <v>0</v>
      </c>
      <c r="J63" s="32" t="str">
        <f>IF(I63=0,"",H63/I63)</f>
        <v/>
      </c>
      <c r="K63" s="30"/>
      <c r="L63" s="31">
        <f>SUM(L61:L62)</f>
        <v>0</v>
      </c>
      <c r="M63" s="31">
        <f>SUM(M61:M62)</f>
        <v>1988031</v>
      </c>
      <c r="N63" s="31">
        <f>SUM(N61:N62)</f>
        <v>0</v>
      </c>
      <c r="O63" s="32" t="str">
        <f>IF(N63=0,"",M63/N63)</f>
        <v/>
      </c>
      <c r="P63" s="30"/>
      <c r="Q63" s="59">
        <f>SUM(Q61:Q62)</f>
        <v>0</v>
      </c>
      <c r="R63" s="59">
        <f>SUM(R61:R62)</f>
        <v>0</v>
      </c>
      <c r="S63" s="59">
        <f>SUM(S61:S62)</f>
        <v>0</v>
      </c>
      <c r="T63" s="32" t="str">
        <f>IF(S63=0,"",R63/S63)</f>
        <v/>
      </c>
      <c r="U63" s="30"/>
      <c r="V63" s="59">
        <f>SUM(V61:V62)</f>
        <v>0</v>
      </c>
      <c r="W63" s="59">
        <f>SUM(W61:W62)</f>
        <v>188266.3</v>
      </c>
      <c r="X63" s="59">
        <f>SUM(X61:X62)</f>
        <v>0</v>
      </c>
      <c r="Y63" s="32" t="str">
        <f>IF(X63=0,"",W63/X63)</f>
        <v/>
      </c>
      <c r="Z63" s="30"/>
      <c r="AA63" s="59">
        <f>SUM(AA61:AA62)</f>
        <v>0</v>
      </c>
      <c r="AB63" s="59">
        <f>SUM(AB61:AB62)</f>
        <v>2009850.3</v>
      </c>
      <c r="AC63" s="59">
        <f>SUM(AC61:AC62)</f>
        <v>0</v>
      </c>
      <c r="AD63" s="32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30"/>
      <c r="H64" s="30"/>
      <c r="I64" s="30"/>
      <c r="J64" s="8"/>
      <c r="K64" s="30"/>
      <c r="L64" s="30"/>
      <c r="M64" s="30"/>
      <c r="N64" s="30"/>
      <c r="O64" s="8"/>
      <c r="P64" s="30"/>
      <c r="Q64" s="30"/>
      <c r="R64" s="30"/>
      <c r="S64" s="30"/>
      <c r="T64" s="8"/>
      <c r="U64" s="30"/>
      <c r="V64" s="30"/>
      <c r="W64" s="30"/>
      <c r="X64" s="30"/>
      <c r="Y64" s="8"/>
      <c r="Z64" s="30"/>
      <c r="AA64" s="30"/>
      <c r="AB64" s="30"/>
      <c r="AC64" s="30"/>
      <c r="AD64" s="8"/>
    </row>
    <row r="65" spans="1:30" ht="28.5" customHeight="1" thickBot="1" x14ac:dyDescent="0.3">
      <c r="A65" s="3"/>
      <c r="B65" s="3"/>
      <c r="C65" s="56" t="s">
        <v>49</v>
      </c>
      <c r="D65" s="38"/>
      <c r="E65" s="38"/>
      <c r="F65" s="38"/>
      <c r="G65" s="67">
        <f>G63+G60</f>
        <v>0</v>
      </c>
      <c r="H65" s="67">
        <f>H63+H60</f>
        <v>2698496.7100000004</v>
      </c>
      <c r="I65" s="67">
        <f>I63+I60</f>
        <v>0</v>
      </c>
      <c r="J65" s="40" t="str">
        <f>IF(I65=0,"%",H65/I65)</f>
        <v>%</v>
      </c>
      <c r="K65" s="41"/>
      <c r="L65" s="39">
        <f>L63+L60</f>
        <v>0</v>
      </c>
      <c r="M65" s="39">
        <f>M63+M60</f>
        <v>1988031</v>
      </c>
      <c r="N65" s="39">
        <f>N63+N60</f>
        <v>0</v>
      </c>
      <c r="O65" s="40" t="str">
        <f>IF(N65=0,"%",M65/N65)</f>
        <v>%</v>
      </c>
      <c r="P65" s="41"/>
      <c r="Q65" s="67">
        <f>Q63+Q60</f>
        <v>0</v>
      </c>
      <c r="R65" s="67">
        <f>R63+R60</f>
        <v>-206765.76999999996</v>
      </c>
      <c r="S65" s="67">
        <f>S63+S60</f>
        <v>0</v>
      </c>
      <c r="T65" s="40" t="str">
        <f>IF(S65=0,"%",R65/S65)</f>
        <v>%</v>
      </c>
      <c r="U65" s="41"/>
      <c r="V65" s="67">
        <f>V63+V60</f>
        <v>0</v>
      </c>
      <c r="W65" s="67">
        <f>W63+W60</f>
        <v>332238.58999999997</v>
      </c>
      <c r="X65" s="67">
        <f>X63+X60</f>
        <v>0</v>
      </c>
      <c r="Y65" s="40" t="str">
        <f>IF(X65=0,"%",W65/X65)</f>
        <v>%</v>
      </c>
      <c r="Z65" s="41"/>
      <c r="AA65" s="67">
        <f>AA63+AA60</f>
        <v>0</v>
      </c>
      <c r="AB65" s="67">
        <f>AB63+AB60</f>
        <v>2823969.5300000007</v>
      </c>
      <c r="AC65" s="67">
        <f>AC63+AC60</f>
        <v>0</v>
      </c>
      <c r="AD65" s="40" t="str">
        <f>IF(AC65=0,"%",AB65/AC65)</f>
        <v>%</v>
      </c>
    </row>
    <row r="67" spans="1:30" x14ac:dyDescent="0.2">
      <c r="H67" s="42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A88C7-BBBB-4A7A-B715-5AFD1CADCB07}">
  <dimension ref="A1:AO68"/>
  <sheetViews>
    <sheetView tabSelected="1" topLeftCell="D1" zoomScale="80" zoomScaleNormal="80" workbookViewId="0">
      <selection activeCell="H5" sqref="H5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7.28515625" style="4" customWidth="1"/>
    <col min="4" max="4" width="38.140625" style="4" customWidth="1"/>
    <col min="5" max="5" width="13.28515625" style="4" bestFit="1" customWidth="1"/>
    <col min="6" max="6" width="1.7109375" style="4" customWidth="1"/>
    <col min="7" max="7" width="17.7109375" style="4" bestFit="1" customWidth="1"/>
    <col min="8" max="8" width="19.85546875" style="4" bestFit="1" customWidth="1"/>
    <col min="9" max="9" width="19" style="4" bestFit="1" customWidth="1"/>
    <col min="10" max="10" width="8" style="4" bestFit="1" customWidth="1"/>
    <col min="11" max="11" width="1.7109375" style="4" customWidth="1"/>
    <col min="12" max="12" width="17.28515625" style="4" customWidth="1"/>
    <col min="13" max="13" width="18.7109375" style="4" customWidth="1"/>
    <col min="14" max="14" width="17.85546875" style="4" bestFit="1" customWidth="1"/>
    <col min="15" max="15" width="10.5703125" style="4" bestFit="1" customWidth="1"/>
    <col min="16" max="16" width="1.85546875" style="4" customWidth="1"/>
    <col min="17" max="17" width="16.7109375" style="4" customWidth="1"/>
    <col min="18" max="18" width="17.7109375" style="4" bestFit="1" customWidth="1"/>
    <col min="19" max="19" width="19.140625" style="4" bestFit="1" customWidth="1"/>
    <col min="20" max="20" width="9" style="4" bestFit="1" customWidth="1"/>
    <col min="21" max="21" width="1.85546875" style="4" customWidth="1"/>
    <col min="22" max="22" width="16.7109375" style="4" customWidth="1"/>
    <col min="23" max="23" width="17" style="4" bestFit="1" customWidth="1"/>
    <col min="24" max="24" width="16.7109375" style="4" customWidth="1"/>
    <col min="25" max="25" width="6.5703125" style="4" bestFit="1" customWidth="1"/>
    <col min="26" max="26" width="1.85546875" style="4" customWidth="1"/>
    <col min="27" max="27" width="16.7109375" style="4" customWidth="1"/>
    <col min="28" max="28" width="19.140625" style="4" bestFit="1" customWidth="1"/>
    <col min="29" max="29" width="16.7109375" style="4" customWidth="1"/>
    <col min="30" max="30" width="6.5703125" style="4" bestFit="1" customWidth="1"/>
    <col min="31" max="31" width="1.85546875" style="4" customWidth="1"/>
    <col min="32" max="32" width="16.7109375" style="4" customWidth="1"/>
    <col min="33" max="33" width="19.7109375" style="4" bestFit="1" customWidth="1"/>
    <col min="34" max="34" width="11.5703125" style="4" bestFit="1" customWidth="1"/>
    <col min="35" max="35" width="6.5703125" style="4" bestFit="1" customWidth="1"/>
    <col min="36" max="36" width="1.85546875" style="4" customWidth="1"/>
    <col min="37" max="37" width="17.7109375" style="4" bestFit="1" customWidth="1"/>
    <col min="38" max="38" width="19.7109375" style="4" bestFit="1" customWidth="1"/>
    <col min="39" max="39" width="19.140625" style="4" bestFit="1" customWidth="1"/>
    <col min="40" max="40" width="8.42578125" style="4" bestFit="1" customWidth="1"/>
    <col min="41" max="41" width="9.85546875" style="5" customWidth="1"/>
    <col min="42" max="268" width="9.140625" style="4"/>
    <col min="269" max="269" width="3.7109375" style="4" customWidth="1"/>
    <col min="270" max="270" width="69.7109375" style="4" customWidth="1"/>
    <col min="271" max="271" width="11.85546875" style="4" customWidth="1"/>
    <col min="272" max="272" width="2.140625" style="4" customWidth="1"/>
    <col min="273" max="276" width="16.7109375" style="4" customWidth="1"/>
    <col min="277" max="277" width="2.140625" style="4" customWidth="1"/>
    <col min="278" max="281" width="16.7109375" style="4" customWidth="1"/>
    <col min="282" max="282" width="4.85546875" style="4" customWidth="1"/>
    <col min="283" max="286" width="16.7109375" style="4" customWidth="1"/>
    <col min="287" max="287" width="2.42578125" style="4" customWidth="1"/>
    <col min="288" max="291" width="16.7109375" style="4" customWidth="1"/>
    <col min="292" max="292" width="3.28515625" style="4" customWidth="1"/>
    <col min="293" max="296" width="16.7109375" style="4" customWidth="1"/>
    <col min="297" max="297" width="9.85546875" style="4" customWidth="1"/>
    <col min="298" max="524" width="9.140625" style="4"/>
    <col min="525" max="525" width="3.7109375" style="4" customWidth="1"/>
    <col min="526" max="526" width="69.7109375" style="4" customWidth="1"/>
    <col min="527" max="527" width="11.85546875" style="4" customWidth="1"/>
    <col min="528" max="528" width="2.140625" style="4" customWidth="1"/>
    <col min="529" max="532" width="16.7109375" style="4" customWidth="1"/>
    <col min="533" max="533" width="2.140625" style="4" customWidth="1"/>
    <col min="534" max="537" width="16.7109375" style="4" customWidth="1"/>
    <col min="538" max="538" width="4.85546875" style="4" customWidth="1"/>
    <col min="539" max="542" width="16.7109375" style="4" customWidth="1"/>
    <col min="543" max="543" width="2.42578125" style="4" customWidth="1"/>
    <col min="544" max="547" width="16.7109375" style="4" customWidth="1"/>
    <col min="548" max="548" width="3.28515625" style="4" customWidth="1"/>
    <col min="549" max="552" width="16.7109375" style="4" customWidth="1"/>
    <col min="553" max="553" width="9.85546875" style="4" customWidth="1"/>
    <col min="554" max="780" width="9.140625" style="4"/>
    <col min="781" max="781" width="3.7109375" style="4" customWidth="1"/>
    <col min="782" max="782" width="69.7109375" style="4" customWidth="1"/>
    <col min="783" max="783" width="11.85546875" style="4" customWidth="1"/>
    <col min="784" max="784" width="2.140625" style="4" customWidth="1"/>
    <col min="785" max="788" width="16.7109375" style="4" customWidth="1"/>
    <col min="789" max="789" width="2.140625" style="4" customWidth="1"/>
    <col min="790" max="793" width="16.7109375" style="4" customWidth="1"/>
    <col min="794" max="794" width="4.85546875" style="4" customWidth="1"/>
    <col min="795" max="798" width="16.7109375" style="4" customWidth="1"/>
    <col min="799" max="799" width="2.42578125" style="4" customWidth="1"/>
    <col min="800" max="803" width="16.7109375" style="4" customWidth="1"/>
    <col min="804" max="804" width="3.28515625" style="4" customWidth="1"/>
    <col min="805" max="808" width="16.7109375" style="4" customWidth="1"/>
    <col min="809" max="809" width="9.85546875" style="4" customWidth="1"/>
    <col min="810" max="1036" width="9.140625" style="4"/>
    <col min="1037" max="1037" width="3.7109375" style="4" customWidth="1"/>
    <col min="1038" max="1038" width="69.7109375" style="4" customWidth="1"/>
    <col min="1039" max="1039" width="11.85546875" style="4" customWidth="1"/>
    <col min="1040" max="1040" width="2.140625" style="4" customWidth="1"/>
    <col min="1041" max="1044" width="16.7109375" style="4" customWidth="1"/>
    <col min="1045" max="1045" width="2.140625" style="4" customWidth="1"/>
    <col min="1046" max="1049" width="16.7109375" style="4" customWidth="1"/>
    <col min="1050" max="1050" width="4.85546875" style="4" customWidth="1"/>
    <col min="1051" max="1054" width="16.7109375" style="4" customWidth="1"/>
    <col min="1055" max="1055" width="2.42578125" style="4" customWidth="1"/>
    <col min="1056" max="1059" width="16.7109375" style="4" customWidth="1"/>
    <col min="1060" max="1060" width="3.28515625" style="4" customWidth="1"/>
    <col min="1061" max="1064" width="16.7109375" style="4" customWidth="1"/>
    <col min="1065" max="1065" width="9.85546875" style="4" customWidth="1"/>
    <col min="1066" max="1292" width="9.140625" style="4"/>
    <col min="1293" max="1293" width="3.7109375" style="4" customWidth="1"/>
    <col min="1294" max="1294" width="69.7109375" style="4" customWidth="1"/>
    <col min="1295" max="1295" width="11.85546875" style="4" customWidth="1"/>
    <col min="1296" max="1296" width="2.140625" style="4" customWidth="1"/>
    <col min="1297" max="1300" width="16.7109375" style="4" customWidth="1"/>
    <col min="1301" max="1301" width="2.140625" style="4" customWidth="1"/>
    <col min="1302" max="1305" width="16.7109375" style="4" customWidth="1"/>
    <col min="1306" max="1306" width="4.85546875" style="4" customWidth="1"/>
    <col min="1307" max="1310" width="16.7109375" style="4" customWidth="1"/>
    <col min="1311" max="1311" width="2.42578125" style="4" customWidth="1"/>
    <col min="1312" max="1315" width="16.7109375" style="4" customWidth="1"/>
    <col min="1316" max="1316" width="3.28515625" style="4" customWidth="1"/>
    <col min="1317" max="1320" width="16.7109375" style="4" customWidth="1"/>
    <col min="1321" max="1321" width="9.85546875" style="4" customWidth="1"/>
    <col min="1322" max="1548" width="9.140625" style="4"/>
    <col min="1549" max="1549" width="3.7109375" style="4" customWidth="1"/>
    <col min="1550" max="1550" width="69.7109375" style="4" customWidth="1"/>
    <col min="1551" max="1551" width="11.85546875" style="4" customWidth="1"/>
    <col min="1552" max="1552" width="2.140625" style="4" customWidth="1"/>
    <col min="1553" max="1556" width="16.7109375" style="4" customWidth="1"/>
    <col min="1557" max="1557" width="2.140625" style="4" customWidth="1"/>
    <col min="1558" max="1561" width="16.7109375" style="4" customWidth="1"/>
    <col min="1562" max="1562" width="4.85546875" style="4" customWidth="1"/>
    <col min="1563" max="1566" width="16.7109375" style="4" customWidth="1"/>
    <col min="1567" max="1567" width="2.42578125" style="4" customWidth="1"/>
    <col min="1568" max="1571" width="16.7109375" style="4" customWidth="1"/>
    <col min="1572" max="1572" width="3.28515625" style="4" customWidth="1"/>
    <col min="1573" max="1576" width="16.7109375" style="4" customWidth="1"/>
    <col min="1577" max="1577" width="9.85546875" style="4" customWidth="1"/>
    <col min="1578" max="1804" width="9.140625" style="4"/>
    <col min="1805" max="1805" width="3.7109375" style="4" customWidth="1"/>
    <col min="1806" max="1806" width="69.7109375" style="4" customWidth="1"/>
    <col min="1807" max="1807" width="11.85546875" style="4" customWidth="1"/>
    <col min="1808" max="1808" width="2.140625" style="4" customWidth="1"/>
    <col min="1809" max="1812" width="16.7109375" style="4" customWidth="1"/>
    <col min="1813" max="1813" width="2.140625" style="4" customWidth="1"/>
    <col min="1814" max="1817" width="16.7109375" style="4" customWidth="1"/>
    <col min="1818" max="1818" width="4.85546875" style="4" customWidth="1"/>
    <col min="1819" max="1822" width="16.7109375" style="4" customWidth="1"/>
    <col min="1823" max="1823" width="2.42578125" style="4" customWidth="1"/>
    <col min="1824" max="1827" width="16.7109375" style="4" customWidth="1"/>
    <col min="1828" max="1828" width="3.28515625" style="4" customWidth="1"/>
    <col min="1829" max="1832" width="16.7109375" style="4" customWidth="1"/>
    <col min="1833" max="1833" width="9.85546875" style="4" customWidth="1"/>
    <col min="1834" max="2060" width="9.140625" style="4"/>
    <col min="2061" max="2061" width="3.7109375" style="4" customWidth="1"/>
    <col min="2062" max="2062" width="69.7109375" style="4" customWidth="1"/>
    <col min="2063" max="2063" width="11.85546875" style="4" customWidth="1"/>
    <col min="2064" max="2064" width="2.140625" style="4" customWidth="1"/>
    <col min="2065" max="2068" width="16.7109375" style="4" customWidth="1"/>
    <col min="2069" max="2069" width="2.140625" style="4" customWidth="1"/>
    <col min="2070" max="2073" width="16.7109375" style="4" customWidth="1"/>
    <col min="2074" max="2074" width="4.85546875" style="4" customWidth="1"/>
    <col min="2075" max="2078" width="16.7109375" style="4" customWidth="1"/>
    <col min="2079" max="2079" width="2.42578125" style="4" customWidth="1"/>
    <col min="2080" max="2083" width="16.7109375" style="4" customWidth="1"/>
    <col min="2084" max="2084" width="3.28515625" style="4" customWidth="1"/>
    <col min="2085" max="2088" width="16.7109375" style="4" customWidth="1"/>
    <col min="2089" max="2089" width="9.85546875" style="4" customWidth="1"/>
    <col min="2090" max="2316" width="9.140625" style="4"/>
    <col min="2317" max="2317" width="3.7109375" style="4" customWidth="1"/>
    <col min="2318" max="2318" width="69.7109375" style="4" customWidth="1"/>
    <col min="2319" max="2319" width="11.85546875" style="4" customWidth="1"/>
    <col min="2320" max="2320" width="2.140625" style="4" customWidth="1"/>
    <col min="2321" max="2324" width="16.7109375" style="4" customWidth="1"/>
    <col min="2325" max="2325" width="2.140625" style="4" customWidth="1"/>
    <col min="2326" max="2329" width="16.7109375" style="4" customWidth="1"/>
    <col min="2330" max="2330" width="4.85546875" style="4" customWidth="1"/>
    <col min="2331" max="2334" width="16.7109375" style="4" customWidth="1"/>
    <col min="2335" max="2335" width="2.42578125" style="4" customWidth="1"/>
    <col min="2336" max="2339" width="16.7109375" style="4" customWidth="1"/>
    <col min="2340" max="2340" width="3.28515625" style="4" customWidth="1"/>
    <col min="2341" max="2344" width="16.7109375" style="4" customWidth="1"/>
    <col min="2345" max="2345" width="9.85546875" style="4" customWidth="1"/>
    <col min="2346" max="2572" width="9.140625" style="4"/>
    <col min="2573" max="2573" width="3.7109375" style="4" customWidth="1"/>
    <col min="2574" max="2574" width="69.7109375" style="4" customWidth="1"/>
    <col min="2575" max="2575" width="11.85546875" style="4" customWidth="1"/>
    <col min="2576" max="2576" width="2.140625" style="4" customWidth="1"/>
    <col min="2577" max="2580" width="16.7109375" style="4" customWidth="1"/>
    <col min="2581" max="2581" width="2.140625" style="4" customWidth="1"/>
    <col min="2582" max="2585" width="16.7109375" style="4" customWidth="1"/>
    <col min="2586" max="2586" width="4.85546875" style="4" customWidth="1"/>
    <col min="2587" max="2590" width="16.7109375" style="4" customWidth="1"/>
    <col min="2591" max="2591" width="2.42578125" style="4" customWidth="1"/>
    <col min="2592" max="2595" width="16.7109375" style="4" customWidth="1"/>
    <col min="2596" max="2596" width="3.28515625" style="4" customWidth="1"/>
    <col min="2597" max="2600" width="16.7109375" style="4" customWidth="1"/>
    <col min="2601" max="2601" width="9.85546875" style="4" customWidth="1"/>
    <col min="2602" max="2828" width="9.140625" style="4"/>
    <col min="2829" max="2829" width="3.7109375" style="4" customWidth="1"/>
    <col min="2830" max="2830" width="69.7109375" style="4" customWidth="1"/>
    <col min="2831" max="2831" width="11.85546875" style="4" customWidth="1"/>
    <col min="2832" max="2832" width="2.140625" style="4" customWidth="1"/>
    <col min="2833" max="2836" width="16.7109375" style="4" customWidth="1"/>
    <col min="2837" max="2837" width="2.140625" style="4" customWidth="1"/>
    <col min="2838" max="2841" width="16.7109375" style="4" customWidth="1"/>
    <col min="2842" max="2842" width="4.85546875" style="4" customWidth="1"/>
    <col min="2843" max="2846" width="16.7109375" style="4" customWidth="1"/>
    <col min="2847" max="2847" width="2.42578125" style="4" customWidth="1"/>
    <col min="2848" max="2851" width="16.7109375" style="4" customWidth="1"/>
    <col min="2852" max="2852" width="3.28515625" style="4" customWidth="1"/>
    <col min="2853" max="2856" width="16.7109375" style="4" customWidth="1"/>
    <col min="2857" max="2857" width="9.85546875" style="4" customWidth="1"/>
    <col min="2858" max="3084" width="9.140625" style="4"/>
    <col min="3085" max="3085" width="3.7109375" style="4" customWidth="1"/>
    <col min="3086" max="3086" width="69.7109375" style="4" customWidth="1"/>
    <col min="3087" max="3087" width="11.85546875" style="4" customWidth="1"/>
    <col min="3088" max="3088" width="2.140625" style="4" customWidth="1"/>
    <col min="3089" max="3092" width="16.7109375" style="4" customWidth="1"/>
    <col min="3093" max="3093" width="2.140625" style="4" customWidth="1"/>
    <col min="3094" max="3097" width="16.7109375" style="4" customWidth="1"/>
    <col min="3098" max="3098" width="4.85546875" style="4" customWidth="1"/>
    <col min="3099" max="3102" width="16.7109375" style="4" customWidth="1"/>
    <col min="3103" max="3103" width="2.42578125" style="4" customWidth="1"/>
    <col min="3104" max="3107" width="16.7109375" style="4" customWidth="1"/>
    <col min="3108" max="3108" width="3.28515625" style="4" customWidth="1"/>
    <col min="3109" max="3112" width="16.7109375" style="4" customWidth="1"/>
    <col min="3113" max="3113" width="9.85546875" style="4" customWidth="1"/>
    <col min="3114" max="3340" width="9.140625" style="4"/>
    <col min="3341" max="3341" width="3.7109375" style="4" customWidth="1"/>
    <col min="3342" max="3342" width="69.7109375" style="4" customWidth="1"/>
    <col min="3343" max="3343" width="11.85546875" style="4" customWidth="1"/>
    <col min="3344" max="3344" width="2.140625" style="4" customWidth="1"/>
    <col min="3345" max="3348" width="16.7109375" style="4" customWidth="1"/>
    <col min="3349" max="3349" width="2.140625" style="4" customWidth="1"/>
    <col min="3350" max="3353" width="16.7109375" style="4" customWidth="1"/>
    <col min="3354" max="3354" width="4.85546875" style="4" customWidth="1"/>
    <col min="3355" max="3358" width="16.7109375" style="4" customWidth="1"/>
    <col min="3359" max="3359" width="2.42578125" style="4" customWidth="1"/>
    <col min="3360" max="3363" width="16.7109375" style="4" customWidth="1"/>
    <col min="3364" max="3364" width="3.28515625" style="4" customWidth="1"/>
    <col min="3365" max="3368" width="16.7109375" style="4" customWidth="1"/>
    <col min="3369" max="3369" width="9.85546875" style="4" customWidth="1"/>
    <col min="3370" max="3596" width="9.140625" style="4"/>
    <col min="3597" max="3597" width="3.7109375" style="4" customWidth="1"/>
    <col min="3598" max="3598" width="69.7109375" style="4" customWidth="1"/>
    <col min="3599" max="3599" width="11.85546875" style="4" customWidth="1"/>
    <col min="3600" max="3600" width="2.140625" style="4" customWidth="1"/>
    <col min="3601" max="3604" width="16.7109375" style="4" customWidth="1"/>
    <col min="3605" max="3605" width="2.140625" style="4" customWidth="1"/>
    <col min="3606" max="3609" width="16.7109375" style="4" customWidth="1"/>
    <col min="3610" max="3610" width="4.85546875" style="4" customWidth="1"/>
    <col min="3611" max="3614" width="16.7109375" style="4" customWidth="1"/>
    <col min="3615" max="3615" width="2.42578125" style="4" customWidth="1"/>
    <col min="3616" max="3619" width="16.7109375" style="4" customWidth="1"/>
    <col min="3620" max="3620" width="3.28515625" style="4" customWidth="1"/>
    <col min="3621" max="3624" width="16.7109375" style="4" customWidth="1"/>
    <col min="3625" max="3625" width="9.85546875" style="4" customWidth="1"/>
    <col min="3626" max="3852" width="9.140625" style="4"/>
    <col min="3853" max="3853" width="3.7109375" style="4" customWidth="1"/>
    <col min="3854" max="3854" width="69.7109375" style="4" customWidth="1"/>
    <col min="3855" max="3855" width="11.85546875" style="4" customWidth="1"/>
    <col min="3856" max="3856" width="2.140625" style="4" customWidth="1"/>
    <col min="3857" max="3860" width="16.7109375" style="4" customWidth="1"/>
    <col min="3861" max="3861" width="2.140625" style="4" customWidth="1"/>
    <col min="3862" max="3865" width="16.7109375" style="4" customWidth="1"/>
    <col min="3866" max="3866" width="4.85546875" style="4" customWidth="1"/>
    <col min="3867" max="3870" width="16.7109375" style="4" customWidth="1"/>
    <col min="3871" max="3871" width="2.42578125" style="4" customWidth="1"/>
    <col min="3872" max="3875" width="16.7109375" style="4" customWidth="1"/>
    <col min="3876" max="3876" width="3.28515625" style="4" customWidth="1"/>
    <col min="3877" max="3880" width="16.7109375" style="4" customWidth="1"/>
    <col min="3881" max="3881" width="9.85546875" style="4" customWidth="1"/>
    <col min="3882" max="4108" width="9.140625" style="4"/>
    <col min="4109" max="4109" width="3.7109375" style="4" customWidth="1"/>
    <col min="4110" max="4110" width="69.7109375" style="4" customWidth="1"/>
    <col min="4111" max="4111" width="11.85546875" style="4" customWidth="1"/>
    <col min="4112" max="4112" width="2.140625" style="4" customWidth="1"/>
    <col min="4113" max="4116" width="16.7109375" style="4" customWidth="1"/>
    <col min="4117" max="4117" width="2.140625" style="4" customWidth="1"/>
    <col min="4118" max="4121" width="16.7109375" style="4" customWidth="1"/>
    <col min="4122" max="4122" width="4.85546875" style="4" customWidth="1"/>
    <col min="4123" max="4126" width="16.7109375" style="4" customWidth="1"/>
    <col min="4127" max="4127" width="2.42578125" style="4" customWidth="1"/>
    <col min="4128" max="4131" width="16.7109375" style="4" customWidth="1"/>
    <col min="4132" max="4132" width="3.28515625" style="4" customWidth="1"/>
    <col min="4133" max="4136" width="16.7109375" style="4" customWidth="1"/>
    <col min="4137" max="4137" width="9.85546875" style="4" customWidth="1"/>
    <col min="4138" max="4364" width="9.140625" style="4"/>
    <col min="4365" max="4365" width="3.7109375" style="4" customWidth="1"/>
    <col min="4366" max="4366" width="69.7109375" style="4" customWidth="1"/>
    <col min="4367" max="4367" width="11.85546875" style="4" customWidth="1"/>
    <col min="4368" max="4368" width="2.140625" style="4" customWidth="1"/>
    <col min="4369" max="4372" width="16.7109375" style="4" customWidth="1"/>
    <col min="4373" max="4373" width="2.140625" style="4" customWidth="1"/>
    <col min="4374" max="4377" width="16.7109375" style="4" customWidth="1"/>
    <col min="4378" max="4378" width="4.85546875" style="4" customWidth="1"/>
    <col min="4379" max="4382" width="16.7109375" style="4" customWidth="1"/>
    <col min="4383" max="4383" width="2.42578125" style="4" customWidth="1"/>
    <col min="4384" max="4387" width="16.7109375" style="4" customWidth="1"/>
    <col min="4388" max="4388" width="3.28515625" style="4" customWidth="1"/>
    <col min="4389" max="4392" width="16.7109375" style="4" customWidth="1"/>
    <col min="4393" max="4393" width="9.85546875" style="4" customWidth="1"/>
    <col min="4394" max="4620" width="9.140625" style="4"/>
    <col min="4621" max="4621" width="3.7109375" style="4" customWidth="1"/>
    <col min="4622" max="4622" width="69.7109375" style="4" customWidth="1"/>
    <col min="4623" max="4623" width="11.85546875" style="4" customWidth="1"/>
    <col min="4624" max="4624" width="2.140625" style="4" customWidth="1"/>
    <col min="4625" max="4628" width="16.7109375" style="4" customWidth="1"/>
    <col min="4629" max="4629" width="2.140625" style="4" customWidth="1"/>
    <col min="4630" max="4633" width="16.7109375" style="4" customWidth="1"/>
    <col min="4634" max="4634" width="4.85546875" style="4" customWidth="1"/>
    <col min="4635" max="4638" width="16.7109375" style="4" customWidth="1"/>
    <col min="4639" max="4639" width="2.42578125" style="4" customWidth="1"/>
    <col min="4640" max="4643" width="16.7109375" style="4" customWidth="1"/>
    <col min="4644" max="4644" width="3.28515625" style="4" customWidth="1"/>
    <col min="4645" max="4648" width="16.7109375" style="4" customWidth="1"/>
    <col min="4649" max="4649" width="9.85546875" style="4" customWidth="1"/>
    <col min="4650" max="4876" width="9.140625" style="4"/>
    <col min="4877" max="4877" width="3.7109375" style="4" customWidth="1"/>
    <col min="4878" max="4878" width="69.7109375" style="4" customWidth="1"/>
    <col min="4879" max="4879" width="11.85546875" style="4" customWidth="1"/>
    <col min="4880" max="4880" width="2.140625" style="4" customWidth="1"/>
    <col min="4881" max="4884" width="16.7109375" style="4" customWidth="1"/>
    <col min="4885" max="4885" width="2.140625" style="4" customWidth="1"/>
    <col min="4886" max="4889" width="16.7109375" style="4" customWidth="1"/>
    <col min="4890" max="4890" width="4.85546875" style="4" customWidth="1"/>
    <col min="4891" max="4894" width="16.7109375" style="4" customWidth="1"/>
    <col min="4895" max="4895" width="2.42578125" style="4" customWidth="1"/>
    <col min="4896" max="4899" width="16.7109375" style="4" customWidth="1"/>
    <col min="4900" max="4900" width="3.28515625" style="4" customWidth="1"/>
    <col min="4901" max="4904" width="16.7109375" style="4" customWidth="1"/>
    <col min="4905" max="4905" width="9.85546875" style="4" customWidth="1"/>
    <col min="4906" max="5132" width="9.140625" style="4"/>
    <col min="5133" max="5133" width="3.7109375" style="4" customWidth="1"/>
    <col min="5134" max="5134" width="69.7109375" style="4" customWidth="1"/>
    <col min="5135" max="5135" width="11.85546875" style="4" customWidth="1"/>
    <col min="5136" max="5136" width="2.140625" style="4" customWidth="1"/>
    <col min="5137" max="5140" width="16.7109375" style="4" customWidth="1"/>
    <col min="5141" max="5141" width="2.140625" style="4" customWidth="1"/>
    <col min="5142" max="5145" width="16.7109375" style="4" customWidth="1"/>
    <col min="5146" max="5146" width="4.85546875" style="4" customWidth="1"/>
    <col min="5147" max="5150" width="16.7109375" style="4" customWidth="1"/>
    <col min="5151" max="5151" width="2.42578125" style="4" customWidth="1"/>
    <col min="5152" max="5155" width="16.7109375" style="4" customWidth="1"/>
    <col min="5156" max="5156" width="3.28515625" style="4" customWidth="1"/>
    <col min="5157" max="5160" width="16.7109375" style="4" customWidth="1"/>
    <col min="5161" max="5161" width="9.85546875" style="4" customWidth="1"/>
    <col min="5162" max="5388" width="9.140625" style="4"/>
    <col min="5389" max="5389" width="3.7109375" style="4" customWidth="1"/>
    <col min="5390" max="5390" width="69.7109375" style="4" customWidth="1"/>
    <col min="5391" max="5391" width="11.85546875" style="4" customWidth="1"/>
    <col min="5392" max="5392" width="2.140625" style="4" customWidth="1"/>
    <col min="5393" max="5396" width="16.7109375" style="4" customWidth="1"/>
    <col min="5397" max="5397" width="2.140625" style="4" customWidth="1"/>
    <col min="5398" max="5401" width="16.7109375" style="4" customWidth="1"/>
    <col min="5402" max="5402" width="4.85546875" style="4" customWidth="1"/>
    <col min="5403" max="5406" width="16.7109375" style="4" customWidth="1"/>
    <col min="5407" max="5407" width="2.42578125" style="4" customWidth="1"/>
    <col min="5408" max="5411" width="16.7109375" style="4" customWidth="1"/>
    <col min="5412" max="5412" width="3.28515625" style="4" customWidth="1"/>
    <col min="5413" max="5416" width="16.7109375" style="4" customWidth="1"/>
    <col min="5417" max="5417" width="9.85546875" style="4" customWidth="1"/>
    <col min="5418" max="5644" width="9.140625" style="4"/>
    <col min="5645" max="5645" width="3.7109375" style="4" customWidth="1"/>
    <col min="5646" max="5646" width="69.7109375" style="4" customWidth="1"/>
    <col min="5647" max="5647" width="11.85546875" style="4" customWidth="1"/>
    <col min="5648" max="5648" width="2.140625" style="4" customWidth="1"/>
    <col min="5649" max="5652" width="16.7109375" style="4" customWidth="1"/>
    <col min="5653" max="5653" width="2.140625" style="4" customWidth="1"/>
    <col min="5654" max="5657" width="16.7109375" style="4" customWidth="1"/>
    <col min="5658" max="5658" width="4.85546875" style="4" customWidth="1"/>
    <col min="5659" max="5662" width="16.7109375" style="4" customWidth="1"/>
    <col min="5663" max="5663" width="2.42578125" style="4" customWidth="1"/>
    <col min="5664" max="5667" width="16.7109375" style="4" customWidth="1"/>
    <col min="5668" max="5668" width="3.28515625" style="4" customWidth="1"/>
    <col min="5669" max="5672" width="16.7109375" style="4" customWidth="1"/>
    <col min="5673" max="5673" width="9.85546875" style="4" customWidth="1"/>
    <col min="5674" max="5900" width="9.140625" style="4"/>
    <col min="5901" max="5901" width="3.7109375" style="4" customWidth="1"/>
    <col min="5902" max="5902" width="69.7109375" style="4" customWidth="1"/>
    <col min="5903" max="5903" width="11.85546875" style="4" customWidth="1"/>
    <col min="5904" max="5904" width="2.140625" style="4" customWidth="1"/>
    <col min="5905" max="5908" width="16.7109375" style="4" customWidth="1"/>
    <col min="5909" max="5909" width="2.140625" style="4" customWidth="1"/>
    <col min="5910" max="5913" width="16.7109375" style="4" customWidth="1"/>
    <col min="5914" max="5914" width="4.85546875" style="4" customWidth="1"/>
    <col min="5915" max="5918" width="16.7109375" style="4" customWidth="1"/>
    <col min="5919" max="5919" width="2.42578125" style="4" customWidth="1"/>
    <col min="5920" max="5923" width="16.7109375" style="4" customWidth="1"/>
    <col min="5924" max="5924" width="3.28515625" style="4" customWidth="1"/>
    <col min="5925" max="5928" width="16.7109375" style="4" customWidth="1"/>
    <col min="5929" max="5929" width="9.85546875" style="4" customWidth="1"/>
    <col min="5930" max="6156" width="9.140625" style="4"/>
    <col min="6157" max="6157" width="3.7109375" style="4" customWidth="1"/>
    <col min="6158" max="6158" width="69.7109375" style="4" customWidth="1"/>
    <col min="6159" max="6159" width="11.85546875" style="4" customWidth="1"/>
    <col min="6160" max="6160" width="2.140625" style="4" customWidth="1"/>
    <col min="6161" max="6164" width="16.7109375" style="4" customWidth="1"/>
    <col min="6165" max="6165" width="2.140625" style="4" customWidth="1"/>
    <col min="6166" max="6169" width="16.7109375" style="4" customWidth="1"/>
    <col min="6170" max="6170" width="4.85546875" style="4" customWidth="1"/>
    <col min="6171" max="6174" width="16.7109375" style="4" customWidth="1"/>
    <col min="6175" max="6175" width="2.42578125" style="4" customWidth="1"/>
    <col min="6176" max="6179" width="16.7109375" style="4" customWidth="1"/>
    <col min="6180" max="6180" width="3.28515625" style="4" customWidth="1"/>
    <col min="6181" max="6184" width="16.7109375" style="4" customWidth="1"/>
    <col min="6185" max="6185" width="9.85546875" style="4" customWidth="1"/>
    <col min="6186" max="6412" width="9.140625" style="4"/>
    <col min="6413" max="6413" width="3.7109375" style="4" customWidth="1"/>
    <col min="6414" max="6414" width="69.7109375" style="4" customWidth="1"/>
    <col min="6415" max="6415" width="11.85546875" style="4" customWidth="1"/>
    <col min="6416" max="6416" width="2.140625" style="4" customWidth="1"/>
    <col min="6417" max="6420" width="16.7109375" style="4" customWidth="1"/>
    <col min="6421" max="6421" width="2.140625" style="4" customWidth="1"/>
    <col min="6422" max="6425" width="16.7109375" style="4" customWidth="1"/>
    <col min="6426" max="6426" width="4.85546875" style="4" customWidth="1"/>
    <col min="6427" max="6430" width="16.7109375" style="4" customWidth="1"/>
    <col min="6431" max="6431" width="2.42578125" style="4" customWidth="1"/>
    <col min="6432" max="6435" width="16.7109375" style="4" customWidth="1"/>
    <col min="6436" max="6436" width="3.28515625" style="4" customWidth="1"/>
    <col min="6437" max="6440" width="16.7109375" style="4" customWidth="1"/>
    <col min="6441" max="6441" width="9.85546875" style="4" customWidth="1"/>
    <col min="6442" max="6668" width="9.140625" style="4"/>
    <col min="6669" max="6669" width="3.7109375" style="4" customWidth="1"/>
    <col min="6670" max="6670" width="69.7109375" style="4" customWidth="1"/>
    <col min="6671" max="6671" width="11.85546875" style="4" customWidth="1"/>
    <col min="6672" max="6672" width="2.140625" style="4" customWidth="1"/>
    <col min="6673" max="6676" width="16.7109375" style="4" customWidth="1"/>
    <col min="6677" max="6677" width="2.140625" style="4" customWidth="1"/>
    <col min="6678" max="6681" width="16.7109375" style="4" customWidth="1"/>
    <col min="6682" max="6682" width="4.85546875" style="4" customWidth="1"/>
    <col min="6683" max="6686" width="16.7109375" style="4" customWidth="1"/>
    <col min="6687" max="6687" width="2.42578125" style="4" customWidth="1"/>
    <col min="6688" max="6691" width="16.7109375" style="4" customWidth="1"/>
    <col min="6692" max="6692" width="3.28515625" style="4" customWidth="1"/>
    <col min="6693" max="6696" width="16.7109375" style="4" customWidth="1"/>
    <col min="6697" max="6697" width="9.85546875" style="4" customWidth="1"/>
    <col min="6698" max="6924" width="9.140625" style="4"/>
    <col min="6925" max="6925" width="3.7109375" style="4" customWidth="1"/>
    <col min="6926" max="6926" width="69.7109375" style="4" customWidth="1"/>
    <col min="6927" max="6927" width="11.85546875" style="4" customWidth="1"/>
    <col min="6928" max="6928" width="2.140625" style="4" customWidth="1"/>
    <col min="6929" max="6932" width="16.7109375" style="4" customWidth="1"/>
    <col min="6933" max="6933" width="2.140625" style="4" customWidth="1"/>
    <col min="6934" max="6937" width="16.7109375" style="4" customWidth="1"/>
    <col min="6938" max="6938" width="4.85546875" style="4" customWidth="1"/>
    <col min="6939" max="6942" width="16.7109375" style="4" customWidth="1"/>
    <col min="6943" max="6943" width="2.42578125" style="4" customWidth="1"/>
    <col min="6944" max="6947" width="16.7109375" style="4" customWidth="1"/>
    <col min="6948" max="6948" width="3.28515625" style="4" customWidth="1"/>
    <col min="6949" max="6952" width="16.7109375" style="4" customWidth="1"/>
    <col min="6953" max="6953" width="9.85546875" style="4" customWidth="1"/>
    <col min="6954" max="7180" width="9.140625" style="4"/>
    <col min="7181" max="7181" width="3.7109375" style="4" customWidth="1"/>
    <col min="7182" max="7182" width="69.7109375" style="4" customWidth="1"/>
    <col min="7183" max="7183" width="11.85546875" style="4" customWidth="1"/>
    <col min="7184" max="7184" width="2.140625" style="4" customWidth="1"/>
    <col min="7185" max="7188" width="16.7109375" style="4" customWidth="1"/>
    <col min="7189" max="7189" width="2.140625" style="4" customWidth="1"/>
    <col min="7190" max="7193" width="16.7109375" style="4" customWidth="1"/>
    <col min="7194" max="7194" width="4.85546875" style="4" customWidth="1"/>
    <col min="7195" max="7198" width="16.7109375" style="4" customWidth="1"/>
    <col min="7199" max="7199" width="2.42578125" style="4" customWidth="1"/>
    <col min="7200" max="7203" width="16.7109375" style="4" customWidth="1"/>
    <col min="7204" max="7204" width="3.28515625" style="4" customWidth="1"/>
    <col min="7205" max="7208" width="16.7109375" style="4" customWidth="1"/>
    <col min="7209" max="7209" width="9.85546875" style="4" customWidth="1"/>
    <col min="7210" max="7436" width="9.140625" style="4"/>
    <col min="7437" max="7437" width="3.7109375" style="4" customWidth="1"/>
    <col min="7438" max="7438" width="69.7109375" style="4" customWidth="1"/>
    <col min="7439" max="7439" width="11.85546875" style="4" customWidth="1"/>
    <col min="7440" max="7440" width="2.140625" style="4" customWidth="1"/>
    <col min="7441" max="7444" width="16.7109375" style="4" customWidth="1"/>
    <col min="7445" max="7445" width="2.140625" style="4" customWidth="1"/>
    <col min="7446" max="7449" width="16.7109375" style="4" customWidth="1"/>
    <col min="7450" max="7450" width="4.85546875" style="4" customWidth="1"/>
    <col min="7451" max="7454" width="16.7109375" style="4" customWidth="1"/>
    <col min="7455" max="7455" width="2.42578125" style="4" customWidth="1"/>
    <col min="7456" max="7459" width="16.7109375" style="4" customWidth="1"/>
    <col min="7460" max="7460" width="3.28515625" style="4" customWidth="1"/>
    <col min="7461" max="7464" width="16.7109375" style="4" customWidth="1"/>
    <col min="7465" max="7465" width="9.85546875" style="4" customWidth="1"/>
    <col min="7466" max="7692" width="9.140625" style="4"/>
    <col min="7693" max="7693" width="3.7109375" style="4" customWidth="1"/>
    <col min="7694" max="7694" width="69.7109375" style="4" customWidth="1"/>
    <col min="7695" max="7695" width="11.85546875" style="4" customWidth="1"/>
    <col min="7696" max="7696" width="2.140625" style="4" customWidth="1"/>
    <col min="7697" max="7700" width="16.7109375" style="4" customWidth="1"/>
    <col min="7701" max="7701" width="2.140625" style="4" customWidth="1"/>
    <col min="7702" max="7705" width="16.7109375" style="4" customWidth="1"/>
    <col min="7706" max="7706" width="4.85546875" style="4" customWidth="1"/>
    <col min="7707" max="7710" width="16.7109375" style="4" customWidth="1"/>
    <col min="7711" max="7711" width="2.42578125" style="4" customWidth="1"/>
    <col min="7712" max="7715" width="16.7109375" style="4" customWidth="1"/>
    <col min="7716" max="7716" width="3.28515625" style="4" customWidth="1"/>
    <col min="7717" max="7720" width="16.7109375" style="4" customWidth="1"/>
    <col min="7721" max="7721" width="9.85546875" style="4" customWidth="1"/>
    <col min="7722" max="7948" width="9.140625" style="4"/>
    <col min="7949" max="7949" width="3.7109375" style="4" customWidth="1"/>
    <col min="7950" max="7950" width="69.7109375" style="4" customWidth="1"/>
    <col min="7951" max="7951" width="11.85546875" style="4" customWidth="1"/>
    <col min="7952" max="7952" width="2.140625" style="4" customWidth="1"/>
    <col min="7953" max="7956" width="16.7109375" style="4" customWidth="1"/>
    <col min="7957" max="7957" width="2.140625" style="4" customWidth="1"/>
    <col min="7958" max="7961" width="16.7109375" style="4" customWidth="1"/>
    <col min="7962" max="7962" width="4.85546875" style="4" customWidth="1"/>
    <col min="7963" max="7966" width="16.7109375" style="4" customWidth="1"/>
    <col min="7967" max="7967" width="2.42578125" style="4" customWidth="1"/>
    <col min="7968" max="7971" width="16.7109375" style="4" customWidth="1"/>
    <col min="7972" max="7972" width="3.28515625" style="4" customWidth="1"/>
    <col min="7973" max="7976" width="16.7109375" style="4" customWidth="1"/>
    <col min="7977" max="7977" width="9.85546875" style="4" customWidth="1"/>
    <col min="7978" max="8204" width="9.140625" style="4"/>
    <col min="8205" max="8205" width="3.7109375" style="4" customWidth="1"/>
    <col min="8206" max="8206" width="69.7109375" style="4" customWidth="1"/>
    <col min="8207" max="8207" width="11.85546875" style="4" customWidth="1"/>
    <col min="8208" max="8208" width="2.140625" style="4" customWidth="1"/>
    <col min="8209" max="8212" width="16.7109375" style="4" customWidth="1"/>
    <col min="8213" max="8213" width="2.140625" style="4" customWidth="1"/>
    <col min="8214" max="8217" width="16.7109375" style="4" customWidth="1"/>
    <col min="8218" max="8218" width="4.85546875" style="4" customWidth="1"/>
    <col min="8219" max="8222" width="16.7109375" style="4" customWidth="1"/>
    <col min="8223" max="8223" width="2.42578125" style="4" customWidth="1"/>
    <col min="8224" max="8227" width="16.7109375" style="4" customWidth="1"/>
    <col min="8228" max="8228" width="3.28515625" style="4" customWidth="1"/>
    <col min="8229" max="8232" width="16.7109375" style="4" customWidth="1"/>
    <col min="8233" max="8233" width="9.85546875" style="4" customWidth="1"/>
    <col min="8234" max="8460" width="9.140625" style="4"/>
    <col min="8461" max="8461" width="3.7109375" style="4" customWidth="1"/>
    <col min="8462" max="8462" width="69.7109375" style="4" customWidth="1"/>
    <col min="8463" max="8463" width="11.85546875" style="4" customWidth="1"/>
    <col min="8464" max="8464" width="2.140625" style="4" customWidth="1"/>
    <col min="8465" max="8468" width="16.7109375" style="4" customWidth="1"/>
    <col min="8469" max="8469" width="2.140625" style="4" customWidth="1"/>
    <col min="8470" max="8473" width="16.7109375" style="4" customWidth="1"/>
    <col min="8474" max="8474" width="4.85546875" style="4" customWidth="1"/>
    <col min="8475" max="8478" width="16.7109375" style="4" customWidth="1"/>
    <col min="8479" max="8479" width="2.42578125" style="4" customWidth="1"/>
    <col min="8480" max="8483" width="16.7109375" style="4" customWidth="1"/>
    <col min="8484" max="8484" width="3.28515625" style="4" customWidth="1"/>
    <col min="8485" max="8488" width="16.7109375" style="4" customWidth="1"/>
    <col min="8489" max="8489" width="9.85546875" style="4" customWidth="1"/>
    <col min="8490" max="8716" width="9.140625" style="4"/>
    <col min="8717" max="8717" width="3.7109375" style="4" customWidth="1"/>
    <col min="8718" max="8718" width="69.7109375" style="4" customWidth="1"/>
    <col min="8719" max="8719" width="11.85546875" style="4" customWidth="1"/>
    <col min="8720" max="8720" width="2.140625" style="4" customWidth="1"/>
    <col min="8721" max="8724" width="16.7109375" style="4" customWidth="1"/>
    <col min="8725" max="8725" width="2.140625" style="4" customWidth="1"/>
    <col min="8726" max="8729" width="16.7109375" style="4" customWidth="1"/>
    <col min="8730" max="8730" width="4.85546875" style="4" customWidth="1"/>
    <col min="8731" max="8734" width="16.7109375" style="4" customWidth="1"/>
    <col min="8735" max="8735" width="2.42578125" style="4" customWidth="1"/>
    <col min="8736" max="8739" width="16.7109375" style="4" customWidth="1"/>
    <col min="8740" max="8740" width="3.28515625" style="4" customWidth="1"/>
    <col min="8741" max="8744" width="16.7109375" style="4" customWidth="1"/>
    <col min="8745" max="8745" width="9.85546875" style="4" customWidth="1"/>
    <col min="8746" max="8972" width="9.140625" style="4"/>
    <col min="8973" max="8973" width="3.7109375" style="4" customWidth="1"/>
    <col min="8974" max="8974" width="69.7109375" style="4" customWidth="1"/>
    <col min="8975" max="8975" width="11.85546875" style="4" customWidth="1"/>
    <col min="8976" max="8976" width="2.140625" style="4" customWidth="1"/>
    <col min="8977" max="8980" width="16.7109375" style="4" customWidth="1"/>
    <col min="8981" max="8981" width="2.140625" style="4" customWidth="1"/>
    <col min="8982" max="8985" width="16.7109375" style="4" customWidth="1"/>
    <col min="8986" max="8986" width="4.85546875" style="4" customWidth="1"/>
    <col min="8987" max="8990" width="16.7109375" style="4" customWidth="1"/>
    <col min="8991" max="8991" width="2.42578125" style="4" customWidth="1"/>
    <col min="8992" max="8995" width="16.7109375" style="4" customWidth="1"/>
    <col min="8996" max="8996" width="3.28515625" style="4" customWidth="1"/>
    <col min="8997" max="9000" width="16.7109375" style="4" customWidth="1"/>
    <col min="9001" max="9001" width="9.85546875" style="4" customWidth="1"/>
    <col min="9002" max="9228" width="9.140625" style="4"/>
    <col min="9229" max="9229" width="3.7109375" style="4" customWidth="1"/>
    <col min="9230" max="9230" width="69.7109375" style="4" customWidth="1"/>
    <col min="9231" max="9231" width="11.85546875" style="4" customWidth="1"/>
    <col min="9232" max="9232" width="2.140625" style="4" customWidth="1"/>
    <col min="9233" max="9236" width="16.7109375" style="4" customWidth="1"/>
    <col min="9237" max="9237" width="2.140625" style="4" customWidth="1"/>
    <col min="9238" max="9241" width="16.7109375" style="4" customWidth="1"/>
    <col min="9242" max="9242" width="4.85546875" style="4" customWidth="1"/>
    <col min="9243" max="9246" width="16.7109375" style="4" customWidth="1"/>
    <col min="9247" max="9247" width="2.42578125" style="4" customWidth="1"/>
    <col min="9248" max="9251" width="16.7109375" style="4" customWidth="1"/>
    <col min="9252" max="9252" width="3.28515625" style="4" customWidth="1"/>
    <col min="9253" max="9256" width="16.7109375" style="4" customWidth="1"/>
    <col min="9257" max="9257" width="9.85546875" style="4" customWidth="1"/>
    <col min="9258" max="9484" width="9.140625" style="4"/>
    <col min="9485" max="9485" width="3.7109375" style="4" customWidth="1"/>
    <col min="9486" max="9486" width="69.7109375" style="4" customWidth="1"/>
    <col min="9487" max="9487" width="11.85546875" style="4" customWidth="1"/>
    <col min="9488" max="9488" width="2.140625" style="4" customWidth="1"/>
    <col min="9489" max="9492" width="16.7109375" style="4" customWidth="1"/>
    <col min="9493" max="9493" width="2.140625" style="4" customWidth="1"/>
    <col min="9494" max="9497" width="16.7109375" style="4" customWidth="1"/>
    <col min="9498" max="9498" width="4.85546875" style="4" customWidth="1"/>
    <col min="9499" max="9502" width="16.7109375" style="4" customWidth="1"/>
    <col min="9503" max="9503" width="2.42578125" style="4" customWidth="1"/>
    <col min="9504" max="9507" width="16.7109375" style="4" customWidth="1"/>
    <col min="9508" max="9508" width="3.28515625" style="4" customWidth="1"/>
    <col min="9509" max="9512" width="16.7109375" style="4" customWidth="1"/>
    <col min="9513" max="9513" width="9.85546875" style="4" customWidth="1"/>
    <col min="9514" max="9740" width="9.140625" style="4"/>
    <col min="9741" max="9741" width="3.7109375" style="4" customWidth="1"/>
    <col min="9742" max="9742" width="69.7109375" style="4" customWidth="1"/>
    <col min="9743" max="9743" width="11.85546875" style="4" customWidth="1"/>
    <col min="9744" max="9744" width="2.140625" style="4" customWidth="1"/>
    <col min="9745" max="9748" width="16.7109375" style="4" customWidth="1"/>
    <col min="9749" max="9749" width="2.140625" style="4" customWidth="1"/>
    <col min="9750" max="9753" width="16.7109375" style="4" customWidth="1"/>
    <col min="9754" max="9754" width="4.85546875" style="4" customWidth="1"/>
    <col min="9755" max="9758" width="16.7109375" style="4" customWidth="1"/>
    <col min="9759" max="9759" width="2.42578125" style="4" customWidth="1"/>
    <col min="9760" max="9763" width="16.7109375" style="4" customWidth="1"/>
    <col min="9764" max="9764" width="3.28515625" style="4" customWidth="1"/>
    <col min="9765" max="9768" width="16.7109375" style="4" customWidth="1"/>
    <col min="9769" max="9769" width="9.85546875" style="4" customWidth="1"/>
    <col min="9770" max="9996" width="9.140625" style="4"/>
    <col min="9997" max="9997" width="3.7109375" style="4" customWidth="1"/>
    <col min="9998" max="9998" width="69.7109375" style="4" customWidth="1"/>
    <col min="9999" max="9999" width="11.85546875" style="4" customWidth="1"/>
    <col min="10000" max="10000" width="2.140625" style="4" customWidth="1"/>
    <col min="10001" max="10004" width="16.7109375" style="4" customWidth="1"/>
    <col min="10005" max="10005" width="2.140625" style="4" customWidth="1"/>
    <col min="10006" max="10009" width="16.7109375" style="4" customWidth="1"/>
    <col min="10010" max="10010" width="4.85546875" style="4" customWidth="1"/>
    <col min="10011" max="10014" width="16.7109375" style="4" customWidth="1"/>
    <col min="10015" max="10015" width="2.42578125" style="4" customWidth="1"/>
    <col min="10016" max="10019" width="16.7109375" style="4" customWidth="1"/>
    <col min="10020" max="10020" width="3.28515625" style="4" customWidth="1"/>
    <col min="10021" max="10024" width="16.7109375" style="4" customWidth="1"/>
    <col min="10025" max="10025" width="9.85546875" style="4" customWidth="1"/>
    <col min="10026" max="10252" width="9.140625" style="4"/>
    <col min="10253" max="10253" width="3.7109375" style="4" customWidth="1"/>
    <col min="10254" max="10254" width="69.7109375" style="4" customWidth="1"/>
    <col min="10255" max="10255" width="11.85546875" style="4" customWidth="1"/>
    <col min="10256" max="10256" width="2.140625" style="4" customWidth="1"/>
    <col min="10257" max="10260" width="16.7109375" style="4" customWidth="1"/>
    <col min="10261" max="10261" width="2.140625" style="4" customWidth="1"/>
    <col min="10262" max="10265" width="16.7109375" style="4" customWidth="1"/>
    <col min="10266" max="10266" width="4.85546875" style="4" customWidth="1"/>
    <col min="10267" max="10270" width="16.7109375" style="4" customWidth="1"/>
    <col min="10271" max="10271" width="2.42578125" style="4" customWidth="1"/>
    <col min="10272" max="10275" width="16.7109375" style="4" customWidth="1"/>
    <col min="10276" max="10276" width="3.28515625" style="4" customWidth="1"/>
    <col min="10277" max="10280" width="16.7109375" style="4" customWidth="1"/>
    <col min="10281" max="10281" width="9.85546875" style="4" customWidth="1"/>
    <col min="10282" max="10508" width="9.140625" style="4"/>
    <col min="10509" max="10509" width="3.7109375" style="4" customWidth="1"/>
    <col min="10510" max="10510" width="69.7109375" style="4" customWidth="1"/>
    <col min="10511" max="10511" width="11.85546875" style="4" customWidth="1"/>
    <col min="10512" max="10512" width="2.140625" style="4" customWidth="1"/>
    <col min="10513" max="10516" width="16.7109375" style="4" customWidth="1"/>
    <col min="10517" max="10517" width="2.140625" style="4" customWidth="1"/>
    <col min="10518" max="10521" width="16.7109375" style="4" customWidth="1"/>
    <col min="10522" max="10522" width="4.85546875" style="4" customWidth="1"/>
    <col min="10523" max="10526" width="16.7109375" style="4" customWidth="1"/>
    <col min="10527" max="10527" width="2.42578125" style="4" customWidth="1"/>
    <col min="10528" max="10531" width="16.7109375" style="4" customWidth="1"/>
    <col min="10532" max="10532" width="3.28515625" style="4" customWidth="1"/>
    <col min="10533" max="10536" width="16.7109375" style="4" customWidth="1"/>
    <col min="10537" max="10537" width="9.85546875" style="4" customWidth="1"/>
    <col min="10538" max="10764" width="9.140625" style="4"/>
    <col min="10765" max="10765" width="3.7109375" style="4" customWidth="1"/>
    <col min="10766" max="10766" width="69.7109375" style="4" customWidth="1"/>
    <col min="10767" max="10767" width="11.85546875" style="4" customWidth="1"/>
    <col min="10768" max="10768" width="2.140625" style="4" customWidth="1"/>
    <col min="10769" max="10772" width="16.7109375" style="4" customWidth="1"/>
    <col min="10773" max="10773" width="2.140625" style="4" customWidth="1"/>
    <col min="10774" max="10777" width="16.7109375" style="4" customWidth="1"/>
    <col min="10778" max="10778" width="4.85546875" style="4" customWidth="1"/>
    <col min="10779" max="10782" width="16.7109375" style="4" customWidth="1"/>
    <col min="10783" max="10783" width="2.42578125" style="4" customWidth="1"/>
    <col min="10784" max="10787" width="16.7109375" style="4" customWidth="1"/>
    <col min="10788" max="10788" width="3.28515625" style="4" customWidth="1"/>
    <col min="10789" max="10792" width="16.7109375" style="4" customWidth="1"/>
    <col min="10793" max="10793" width="9.85546875" style="4" customWidth="1"/>
    <col min="10794" max="11020" width="9.140625" style="4"/>
    <col min="11021" max="11021" width="3.7109375" style="4" customWidth="1"/>
    <col min="11022" max="11022" width="69.7109375" style="4" customWidth="1"/>
    <col min="11023" max="11023" width="11.85546875" style="4" customWidth="1"/>
    <col min="11024" max="11024" width="2.140625" style="4" customWidth="1"/>
    <col min="11025" max="11028" width="16.7109375" style="4" customWidth="1"/>
    <col min="11029" max="11029" width="2.140625" style="4" customWidth="1"/>
    <col min="11030" max="11033" width="16.7109375" style="4" customWidth="1"/>
    <col min="11034" max="11034" width="4.85546875" style="4" customWidth="1"/>
    <col min="11035" max="11038" width="16.7109375" style="4" customWidth="1"/>
    <col min="11039" max="11039" width="2.42578125" style="4" customWidth="1"/>
    <col min="11040" max="11043" width="16.7109375" style="4" customWidth="1"/>
    <col min="11044" max="11044" width="3.28515625" style="4" customWidth="1"/>
    <col min="11045" max="11048" width="16.7109375" style="4" customWidth="1"/>
    <col min="11049" max="11049" width="9.85546875" style="4" customWidth="1"/>
    <col min="11050" max="11276" width="9.140625" style="4"/>
    <col min="11277" max="11277" width="3.7109375" style="4" customWidth="1"/>
    <col min="11278" max="11278" width="69.7109375" style="4" customWidth="1"/>
    <col min="11279" max="11279" width="11.85546875" style="4" customWidth="1"/>
    <col min="11280" max="11280" width="2.140625" style="4" customWidth="1"/>
    <col min="11281" max="11284" width="16.7109375" style="4" customWidth="1"/>
    <col min="11285" max="11285" width="2.140625" style="4" customWidth="1"/>
    <col min="11286" max="11289" width="16.7109375" style="4" customWidth="1"/>
    <col min="11290" max="11290" width="4.85546875" style="4" customWidth="1"/>
    <col min="11291" max="11294" width="16.7109375" style="4" customWidth="1"/>
    <col min="11295" max="11295" width="2.42578125" style="4" customWidth="1"/>
    <col min="11296" max="11299" width="16.7109375" style="4" customWidth="1"/>
    <col min="11300" max="11300" width="3.28515625" style="4" customWidth="1"/>
    <col min="11301" max="11304" width="16.7109375" style="4" customWidth="1"/>
    <col min="11305" max="11305" width="9.85546875" style="4" customWidth="1"/>
    <col min="11306" max="11532" width="9.140625" style="4"/>
    <col min="11533" max="11533" width="3.7109375" style="4" customWidth="1"/>
    <col min="11534" max="11534" width="69.7109375" style="4" customWidth="1"/>
    <col min="11535" max="11535" width="11.85546875" style="4" customWidth="1"/>
    <col min="11536" max="11536" width="2.140625" style="4" customWidth="1"/>
    <col min="11537" max="11540" width="16.7109375" style="4" customWidth="1"/>
    <col min="11541" max="11541" width="2.140625" style="4" customWidth="1"/>
    <col min="11542" max="11545" width="16.7109375" style="4" customWidth="1"/>
    <col min="11546" max="11546" width="4.85546875" style="4" customWidth="1"/>
    <col min="11547" max="11550" width="16.7109375" style="4" customWidth="1"/>
    <col min="11551" max="11551" width="2.42578125" style="4" customWidth="1"/>
    <col min="11552" max="11555" width="16.7109375" style="4" customWidth="1"/>
    <col min="11556" max="11556" width="3.28515625" style="4" customWidth="1"/>
    <col min="11557" max="11560" width="16.7109375" style="4" customWidth="1"/>
    <col min="11561" max="11561" width="9.85546875" style="4" customWidth="1"/>
    <col min="11562" max="11788" width="9.140625" style="4"/>
    <col min="11789" max="11789" width="3.7109375" style="4" customWidth="1"/>
    <col min="11790" max="11790" width="69.7109375" style="4" customWidth="1"/>
    <col min="11791" max="11791" width="11.85546875" style="4" customWidth="1"/>
    <col min="11792" max="11792" width="2.140625" style="4" customWidth="1"/>
    <col min="11793" max="11796" width="16.7109375" style="4" customWidth="1"/>
    <col min="11797" max="11797" width="2.140625" style="4" customWidth="1"/>
    <col min="11798" max="11801" width="16.7109375" style="4" customWidth="1"/>
    <col min="11802" max="11802" width="4.85546875" style="4" customWidth="1"/>
    <col min="11803" max="11806" width="16.7109375" style="4" customWidth="1"/>
    <col min="11807" max="11807" width="2.42578125" style="4" customWidth="1"/>
    <col min="11808" max="11811" width="16.7109375" style="4" customWidth="1"/>
    <col min="11812" max="11812" width="3.28515625" style="4" customWidth="1"/>
    <col min="11813" max="11816" width="16.7109375" style="4" customWidth="1"/>
    <col min="11817" max="11817" width="9.85546875" style="4" customWidth="1"/>
    <col min="11818" max="12044" width="9.140625" style="4"/>
    <col min="12045" max="12045" width="3.7109375" style="4" customWidth="1"/>
    <col min="12046" max="12046" width="69.7109375" style="4" customWidth="1"/>
    <col min="12047" max="12047" width="11.85546875" style="4" customWidth="1"/>
    <col min="12048" max="12048" width="2.140625" style="4" customWidth="1"/>
    <col min="12049" max="12052" width="16.7109375" style="4" customWidth="1"/>
    <col min="12053" max="12053" width="2.140625" style="4" customWidth="1"/>
    <col min="12054" max="12057" width="16.7109375" style="4" customWidth="1"/>
    <col min="12058" max="12058" width="4.85546875" style="4" customWidth="1"/>
    <col min="12059" max="12062" width="16.7109375" style="4" customWidth="1"/>
    <col min="12063" max="12063" width="2.42578125" style="4" customWidth="1"/>
    <col min="12064" max="12067" width="16.7109375" style="4" customWidth="1"/>
    <col min="12068" max="12068" width="3.28515625" style="4" customWidth="1"/>
    <col min="12069" max="12072" width="16.7109375" style="4" customWidth="1"/>
    <col min="12073" max="12073" width="9.85546875" style="4" customWidth="1"/>
    <col min="12074" max="12300" width="9.140625" style="4"/>
    <col min="12301" max="12301" width="3.7109375" style="4" customWidth="1"/>
    <col min="12302" max="12302" width="69.7109375" style="4" customWidth="1"/>
    <col min="12303" max="12303" width="11.85546875" style="4" customWidth="1"/>
    <col min="12304" max="12304" width="2.140625" style="4" customWidth="1"/>
    <col min="12305" max="12308" width="16.7109375" style="4" customWidth="1"/>
    <col min="12309" max="12309" width="2.140625" style="4" customWidth="1"/>
    <col min="12310" max="12313" width="16.7109375" style="4" customWidth="1"/>
    <col min="12314" max="12314" width="4.85546875" style="4" customWidth="1"/>
    <col min="12315" max="12318" width="16.7109375" style="4" customWidth="1"/>
    <col min="12319" max="12319" width="2.42578125" style="4" customWidth="1"/>
    <col min="12320" max="12323" width="16.7109375" style="4" customWidth="1"/>
    <col min="12324" max="12324" width="3.28515625" style="4" customWidth="1"/>
    <col min="12325" max="12328" width="16.7109375" style="4" customWidth="1"/>
    <col min="12329" max="12329" width="9.85546875" style="4" customWidth="1"/>
    <col min="12330" max="12556" width="9.140625" style="4"/>
    <col min="12557" max="12557" width="3.7109375" style="4" customWidth="1"/>
    <col min="12558" max="12558" width="69.7109375" style="4" customWidth="1"/>
    <col min="12559" max="12559" width="11.85546875" style="4" customWidth="1"/>
    <col min="12560" max="12560" width="2.140625" style="4" customWidth="1"/>
    <col min="12561" max="12564" width="16.7109375" style="4" customWidth="1"/>
    <col min="12565" max="12565" width="2.140625" style="4" customWidth="1"/>
    <col min="12566" max="12569" width="16.7109375" style="4" customWidth="1"/>
    <col min="12570" max="12570" width="4.85546875" style="4" customWidth="1"/>
    <col min="12571" max="12574" width="16.7109375" style="4" customWidth="1"/>
    <col min="12575" max="12575" width="2.42578125" style="4" customWidth="1"/>
    <col min="12576" max="12579" width="16.7109375" style="4" customWidth="1"/>
    <col min="12580" max="12580" width="3.28515625" style="4" customWidth="1"/>
    <col min="12581" max="12584" width="16.7109375" style="4" customWidth="1"/>
    <col min="12585" max="12585" width="9.85546875" style="4" customWidth="1"/>
    <col min="12586" max="12812" width="9.140625" style="4"/>
    <col min="12813" max="12813" width="3.7109375" style="4" customWidth="1"/>
    <col min="12814" max="12814" width="69.7109375" style="4" customWidth="1"/>
    <col min="12815" max="12815" width="11.85546875" style="4" customWidth="1"/>
    <col min="12816" max="12816" width="2.140625" style="4" customWidth="1"/>
    <col min="12817" max="12820" width="16.7109375" style="4" customWidth="1"/>
    <col min="12821" max="12821" width="2.140625" style="4" customWidth="1"/>
    <col min="12822" max="12825" width="16.7109375" style="4" customWidth="1"/>
    <col min="12826" max="12826" width="4.85546875" style="4" customWidth="1"/>
    <col min="12827" max="12830" width="16.7109375" style="4" customWidth="1"/>
    <col min="12831" max="12831" width="2.42578125" style="4" customWidth="1"/>
    <col min="12832" max="12835" width="16.7109375" style="4" customWidth="1"/>
    <col min="12836" max="12836" width="3.28515625" style="4" customWidth="1"/>
    <col min="12837" max="12840" width="16.7109375" style="4" customWidth="1"/>
    <col min="12841" max="12841" width="9.85546875" style="4" customWidth="1"/>
    <col min="12842" max="13068" width="9.140625" style="4"/>
    <col min="13069" max="13069" width="3.7109375" style="4" customWidth="1"/>
    <col min="13070" max="13070" width="69.7109375" style="4" customWidth="1"/>
    <col min="13071" max="13071" width="11.85546875" style="4" customWidth="1"/>
    <col min="13072" max="13072" width="2.140625" style="4" customWidth="1"/>
    <col min="13073" max="13076" width="16.7109375" style="4" customWidth="1"/>
    <col min="13077" max="13077" width="2.140625" style="4" customWidth="1"/>
    <col min="13078" max="13081" width="16.7109375" style="4" customWidth="1"/>
    <col min="13082" max="13082" width="4.85546875" style="4" customWidth="1"/>
    <col min="13083" max="13086" width="16.7109375" style="4" customWidth="1"/>
    <col min="13087" max="13087" width="2.42578125" style="4" customWidth="1"/>
    <col min="13088" max="13091" width="16.7109375" style="4" customWidth="1"/>
    <col min="13092" max="13092" width="3.28515625" style="4" customWidth="1"/>
    <col min="13093" max="13096" width="16.7109375" style="4" customWidth="1"/>
    <col min="13097" max="13097" width="9.85546875" style="4" customWidth="1"/>
    <col min="13098" max="13324" width="9.140625" style="4"/>
    <col min="13325" max="13325" width="3.7109375" style="4" customWidth="1"/>
    <col min="13326" max="13326" width="69.7109375" style="4" customWidth="1"/>
    <col min="13327" max="13327" width="11.85546875" style="4" customWidth="1"/>
    <col min="13328" max="13328" width="2.140625" style="4" customWidth="1"/>
    <col min="13329" max="13332" width="16.7109375" style="4" customWidth="1"/>
    <col min="13333" max="13333" width="2.140625" style="4" customWidth="1"/>
    <col min="13334" max="13337" width="16.7109375" style="4" customWidth="1"/>
    <col min="13338" max="13338" width="4.85546875" style="4" customWidth="1"/>
    <col min="13339" max="13342" width="16.7109375" style="4" customWidth="1"/>
    <col min="13343" max="13343" width="2.42578125" style="4" customWidth="1"/>
    <col min="13344" max="13347" width="16.7109375" style="4" customWidth="1"/>
    <col min="13348" max="13348" width="3.28515625" style="4" customWidth="1"/>
    <col min="13349" max="13352" width="16.7109375" style="4" customWidth="1"/>
    <col min="13353" max="13353" width="9.85546875" style="4" customWidth="1"/>
    <col min="13354" max="13580" width="9.140625" style="4"/>
    <col min="13581" max="13581" width="3.7109375" style="4" customWidth="1"/>
    <col min="13582" max="13582" width="69.7109375" style="4" customWidth="1"/>
    <col min="13583" max="13583" width="11.85546875" style="4" customWidth="1"/>
    <col min="13584" max="13584" width="2.140625" style="4" customWidth="1"/>
    <col min="13585" max="13588" width="16.7109375" style="4" customWidth="1"/>
    <col min="13589" max="13589" width="2.140625" style="4" customWidth="1"/>
    <col min="13590" max="13593" width="16.7109375" style="4" customWidth="1"/>
    <col min="13594" max="13594" width="4.85546875" style="4" customWidth="1"/>
    <col min="13595" max="13598" width="16.7109375" style="4" customWidth="1"/>
    <col min="13599" max="13599" width="2.42578125" style="4" customWidth="1"/>
    <col min="13600" max="13603" width="16.7109375" style="4" customWidth="1"/>
    <col min="13604" max="13604" width="3.28515625" style="4" customWidth="1"/>
    <col min="13605" max="13608" width="16.7109375" style="4" customWidth="1"/>
    <col min="13609" max="13609" width="9.85546875" style="4" customWidth="1"/>
    <col min="13610" max="13836" width="9.140625" style="4"/>
    <col min="13837" max="13837" width="3.7109375" style="4" customWidth="1"/>
    <col min="13838" max="13838" width="69.7109375" style="4" customWidth="1"/>
    <col min="13839" max="13839" width="11.85546875" style="4" customWidth="1"/>
    <col min="13840" max="13840" width="2.140625" style="4" customWidth="1"/>
    <col min="13841" max="13844" width="16.7109375" style="4" customWidth="1"/>
    <col min="13845" max="13845" width="2.140625" style="4" customWidth="1"/>
    <col min="13846" max="13849" width="16.7109375" style="4" customWidth="1"/>
    <col min="13850" max="13850" width="4.85546875" style="4" customWidth="1"/>
    <col min="13851" max="13854" width="16.7109375" style="4" customWidth="1"/>
    <col min="13855" max="13855" width="2.42578125" style="4" customWidth="1"/>
    <col min="13856" max="13859" width="16.7109375" style="4" customWidth="1"/>
    <col min="13860" max="13860" width="3.28515625" style="4" customWidth="1"/>
    <col min="13861" max="13864" width="16.7109375" style="4" customWidth="1"/>
    <col min="13865" max="13865" width="9.85546875" style="4" customWidth="1"/>
    <col min="13866" max="14092" width="9.140625" style="4"/>
    <col min="14093" max="14093" width="3.7109375" style="4" customWidth="1"/>
    <col min="14094" max="14094" width="69.7109375" style="4" customWidth="1"/>
    <col min="14095" max="14095" width="11.85546875" style="4" customWidth="1"/>
    <col min="14096" max="14096" width="2.140625" style="4" customWidth="1"/>
    <col min="14097" max="14100" width="16.7109375" style="4" customWidth="1"/>
    <col min="14101" max="14101" width="2.140625" style="4" customWidth="1"/>
    <col min="14102" max="14105" width="16.7109375" style="4" customWidth="1"/>
    <col min="14106" max="14106" width="4.85546875" style="4" customWidth="1"/>
    <col min="14107" max="14110" width="16.7109375" style="4" customWidth="1"/>
    <col min="14111" max="14111" width="2.42578125" style="4" customWidth="1"/>
    <col min="14112" max="14115" width="16.7109375" style="4" customWidth="1"/>
    <col min="14116" max="14116" width="3.28515625" style="4" customWidth="1"/>
    <col min="14117" max="14120" width="16.7109375" style="4" customWidth="1"/>
    <col min="14121" max="14121" width="9.85546875" style="4" customWidth="1"/>
    <col min="14122" max="14348" width="9.140625" style="4"/>
    <col min="14349" max="14349" width="3.7109375" style="4" customWidth="1"/>
    <col min="14350" max="14350" width="69.7109375" style="4" customWidth="1"/>
    <col min="14351" max="14351" width="11.85546875" style="4" customWidth="1"/>
    <col min="14352" max="14352" width="2.140625" style="4" customWidth="1"/>
    <col min="14353" max="14356" width="16.7109375" style="4" customWidth="1"/>
    <col min="14357" max="14357" width="2.140625" style="4" customWidth="1"/>
    <col min="14358" max="14361" width="16.7109375" style="4" customWidth="1"/>
    <col min="14362" max="14362" width="4.85546875" style="4" customWidth="1"/>
    <col min="14363" max="14366" width="16.7109375" style="4" customWidth="1"/>
    <col min="14367" max="14367" width="2.42578125" style="4" customWidth="1"/>
    <col min="14368" max="14371" width="16.7109375" style="4" customWidth="1"/>
    <col min="14372" max="14372" width="3.28515625" style="4" customWidth="1"/>
    <col min="14373" max="14376" width="16.7109375" style="4" customWidth="1"/>
    <col min="14377" max="14377" width="9.85546875" style="4" customWidth="1"/>
    <col min="14378" max="14604" width="9.140625" style="4"/>
    <col min="14605" max="14605" width="3.7109375" style="4" customWidth="1"/>
    <col min="14606" max="14606" width="69.7109375" style="4" customWidth="1"/>
    <col min="14607" max="14607" width="11.85546875" style="4" customWidth="1"/>
    <col min="14608" max="14608" width="2.140625" style="4" customWidth="1"/>
    <col min="14609" max="14612" width="16.7109375" style="4" customWidth="1"/>
    <col min="14613" max="14613" width="2.140625" style="4" customWidth="1"/>
    <col min="14614" max="14617" width="16.7109375" style="4" customWidth="1"/>
    <col min="14618" max="14618" width="4.85546875" style="4" customWidth="1"/>
    <col min="14619" max="14622" width="16.7109375" style="4" customWidth="1"/>
    <col min="14623" max="14623" width="2.42578125" style="4" customWidth="1"/>
    <col min="14624" max="14627" width="16.7109375" style="4" customWidth="1"/>
    <col min="14628" max="14628" width="3.28515625" style="4" customWidth="1"/>
    <col min="14629" max="14632" width="16.7109375" style="4" customWidth="1"/>
    <col min="14633" max="14633" width="9.85546875" style="4" customWidth="1"/>
    <col min="14634" max="14860" width="9.140625" style="4"/>
    <col min="14861" max="14861" width="3.7109375" style="4" customWidth="1"/>
    <col min="14862" max="14862" width="69.7109375" style="4" customWidth="1"/>
    <col min="14863" max="14863" width="11.85546875" style="4" customWidth="1"/>
    <col min="14864" max="14864" width="2.140625" style="4" customWidth="1"/>
    <col min="14865" max="14868" width="16.7109375" style="4" customWidth="1"/>
    <col min="14869" max="14869" width="2.140625" style="4" customWidth="1"/>
    <col min="14870" max="14873" width="16.7109375" style="4" customWidth="1"/>
    <col min="14874" max="14874" width="4.85546875" style="4" customWidth="1"/>
    <col min="14875" max="14878" width="16.7109375" style="4" customWidth="1"/>
    <col min="14879" max="14879" width="2.42578125" style="4" customWidth="1"/>
    <col min="14880" max="14883" width="16.7109375" style="4" customWidth="1"/>
    <col min="14884" max="14884" width="3.28515625" style="4" customWidth="1"/>
    <col min="14885" max="14888" width="16.7109375" style="4" customWidth="1"/>
    <col min="14889" max="14889" width="9.85546875" style="4" customWidth="1"/>
    <col min="14890" max="15116" width="9.140625" style="4"/>
    <col min="15117" max="15117" width="3.7109375" style="4" customWidth="1"/>
    <col min="15118" max="15118" width="69.7109375" style="4" customWidth="1"/>
    <col min="15119" max="15119" width="11.85546875" style="4" customWidth="1"/>
    <col min="15120" max="15120" width="2.140625" style="4" customWidth="1"/>
    <col min="15121" max="15124" width="16.7109375" style="4" customWidth="1"/>
    <col min="15125" max="15125" width="2.140625" style="4" customWidth="1"/>
    <col min="15126" max="15129" width="16.7109375" style="4" customWidth="1"/>
    <col min="15130" max="15130" width="4.85546875" style="4" customWidth="1"/>
    <col min="15131" max="15134" width="16.7109375" style="4" customWidth="1"/>
    <col min="15135" max="15135" width="2.42578125" style="4" customWidth="1"/>
    <col min="15136" max="15139" width="16.7109375" style="4" customWidth="1"/>
    <col min="15140" max="15140" width="3.28515625" style="4" customWidth="1"/>
    <col min="15141" max="15144" width="16.7109375" style="4" customWidth="1"/>
    <col min="15145" max="15145" width="9.85546875" style="4" customWidth="1"/>
    <col min="15146" max="15372" width="9.140625" style="4"/>
    <col min="15373" max="15373" width="3.7109375" style="4" customWidth="1"/>
    <col min="15374" max="15374" width="69.7109375" style="4" customWidth="1"/>
    <col min="15375" max="15375" width="11.85546875" style="4" customWidth="1"/>
    <col min="15376" max="15376" width="2.140625" style="4" customWidth="1"/>
    <col min="15377" max="15380" width="16.7109375" style="4" customWidth="1"/>
    <col min="15381" max="15381" width="2.140625" style="4" customWidth="1"/>
    <col min="15382" max="15385" width="16.7109375" style="4" customWidth="1"/>
    <col min="15386" max="15386" width="4.85546875" style="4" customWidth="1"/>
    <col min="15387" max="15390" width="16.7109375" style="4" customWidth="1"/>
    <col min="15391" max="15391" width="2.42578125" style="4" customWidth="1"/>
    <col min="15392" max="15395" width="16.7109375" style="4" customWidth="1"/>
    <col min="15396" max="15396" width="3.28515625" style="4" customWidth="1"/>
    <col min="15397" max="15400" width="16.7109375" style="4" customWidth="1"/>
    <col min="15401" max="15401" width="9.85546875" style="4" customWidth="1"/>
    <col min="15402" max="15628" width="9.140625" style="4"/>
    <col min="15629" max="15629" width="3.7109375" style="4" customWidth="1"/>
    <col min="15630" max="15630" width="69.7109375" style="4" customWidth="1"/>
    <col min="15631" max="15631" width="11.85546875" style="4" customWidth="1"/>
    <col min="15632" max="15632" width="2.140625" style="4" customWidth="1"/>
    <col min="15633" max="15636" width="16.7109375" style="4" customWidth="1"/>
    <col min="15637" max="15637" width="2.140625" style="4" customWidth="1"/>
    <col min="15638" max="15641" width="16.7109375" style="4" customWidth="1"/>
    <col min="15642" max="15642" width="4.85546875" style="4" customWidth="1"/>
    <col min="15643" max="15646" width="16.7109375" style="4" customWidth="1"/>
    <col min="15647" max="15647" width="2.42578125" style="4" customWidth="1"/>
    <col min="15648" max="15651" width="16.7109375" style="4" customWidth="1"/>
    <col min="15652" max="15652" width="3.28515625" style="4" customWidth="1"/>
    <col min="15653" max="15656" width="16.7109375" style="4" customWidth="1"/>
    <col min="15657" max="15657" width="9.85546875" style="4" customWidth="1"/>
    <col min="15658" max="15884" width="9.140625" style="4"/>
    <col min="15885" max="15885" width="3.7109375" style="4" customWidth="1"/>
    <col min="15886" max="15886" width="69.7109375" style="4" customWidth="1"/>
    <col min="15887" max="15887" width="11.85546875" style="4" customWidth="1"/>
    <col min="15888" max="15888" width="2.140625" style="4" customWidth="1"/>
    <col min="15889" max="15892" width="16.7109375" style="4" customWidth="1"/>
    <col min="15893" max="15893" width="2.140625" style="4" customWidth="1"/>
    <col min="15894" max="15897" width="16.7109375" style="4" customWidth="1"/>
    <col min="15898" max="15898" width="4.85546875" style="4" customWidth="1"/>
    <col min="15899" max="15902" width="16.7109375" style="4" customWidth="1"/>
    <col min="15903" max="15903" width="2.42578125" style="4" customWidth="1"/>
    <col min="15904" max="15907" width="16.7109375" style="4" customWidth="1"/>
    <col min="15908" max="15908" width="3.28515625" style="4" customWidth="1"/>
    <col min="15909" max="15912" width="16.7109375" style="4" customWidth="1"/>
    <col min="15913" max="15913" width="9.85546875" style="4" customWidth="1"/>
    <col min="15914" max="16140" width="9.140625" style="4"/>
    <col min="16141" max="16141" width="3.7109375" style="4" customWidth="1"/>
    <col min="16142" max="16142" width="69.7109375" style="4" customWidth="1"/>
    <col min="16143" max="16143" width="11.85546875" style="4" customWidth="1"/>
    <col min="16144" max="16144" width="2.140625" style="4" customWidth="1"/>
    <col min="16145" max="16148" width="16.7109375" style="4" customWidth="1"/>
    <col min="16149" max="16149" width="2.140625" style="4" customWidth="1"/>
    <col min="16150" max="16153" width="16.7109375" style="4" customWidth="1"/>
    <col min="16154" max="16154" width="4.85546875" style="4" customWidth="1"/>
    <col min="16155" max="16158" width="16.7109375" style="4" customWidth="1"/>
    <col min="16159" max="16159" width="2.42578125" style="4" customWidth="1"/>
    <col min="16160" max="16163" width="16.7109375" style="4" customWidth="1"/>
    <col min="16164" max="16164" width="3.28515625" style="4" customWidth="1"/>
    <col min="16165" max="16168" width="16.7109375" style="4" customWidth="1"/>
    <col min="16169" max="16169" width="9.85546875" style="4" customWidth="1"/>
    <col min="16170" max="16384" width="9.140625" style="4"/>
  </cols>
  <sheetData>
    <row r="1" spans="1:41" ht="21.95" customHeight="1" x14ac:dyDescent="0.35">
      <c r="A1" s="3"/>
      <c r="B1" s="3"/>
      <c r="C1" s="70" t="s">
        <v>60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57"/>
      <c r="V1" s="70" t="s">
        <v>60</v>
      </c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57"/>
    </row>
    <row r="2" spans="1:41" ht="23.25" x14ac:dyDescent="0.35">
      <c r="A2" s="3"/>
      <c r="B2" s="3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57"/>
      <c r="V2" s="70" t="s">
        <v>0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57"/>
    </row>
    <row r="3" spans="1:41" ht="23.25" x14ac:dyDescent="0.35">
      <c r="A3" s="3"/>
      <c r="B3" s="3"/>
      <c r="C3" s="70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57"/>
      <c r="V3" s="70" t="s">
        <v>1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57"/>
    </row>
    <row r="4" spans="1:41" ht="23.25" x14ac:dyDescent="0.35">
      <c r="A4" s="3"/>
      <c r="B4" s="3"/>
      <c r="C4" s="70" t="str">
        <f>'1351'!C4:AD4</f>
        <v>For Month or Quarter Ended and For the Year Ending 9/30/2023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57"/>
      <c r="V4" s="70" t="str">
        <f>C4</f>
        <v>For Month or Quarter Ended and For the Year Ending 9/30/2023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57"/>
    </row>
    <row r="5" spans="1:41" ht="23.25" x14ac:dyDescent="0.35">
      <c r="A5" s="3"/>
      <c r="B5" s="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1" x14ac:dyDescent="0.2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15.75" x14ac:dyDescent="0.25">
      <c r="A7" s="3"/>
      <c r="B7" s="3"/>
      <c r="C7" s="5"/>
      <c r="D7" s="4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1" ht="15.75" x14ac:dyDescent="0.25">
      <c r="A8" s="3"/>
      <c r="B8" s="3"/>
      <c r="C8" s="5"/>
      <c r="D8" s="44"/>
      <c r="E8" s="44"/>
      <c r="F8" s="44"/>
      <c r="G8" s="71" t="s">
        <v>5</v>
      </c>
      <c r="H8" s="72"/>
      <c r="I8" s="72"/>
      <c r="J8" s="73"/>
      <c r="K8" s="9"/>
      <c r="L8" s="71" t="s">
        <v>6</v>
      </c>
      <c r="M8" s="72"/>
      <c r="N8" s="72"/>
      <c r="O8" s="73"/>
      <c r="P8" s="9"/>
      <c r="Q8" s="71" t="s">
        <v>7</v>
      </c>
      <c r="R8" s="72"/>
      <c r="S8" s="72"/>
      <c r="T8" s="73"/>
      <c r="U8" s="9"/>
      <c r="V8" s="71" t="s">
        <v>8</v>
      </c>
      <c r="W8" s="72"/>
      <c r="X8" s="72"/>
      <c r="Y8" s="73"/>
      <c r="Z8" s="9"/>
      <c r="AA8" s="71" t="s">
        <v>61</v>
      </c>
      <c r="AB8" s="72"/>
      <c r="AC8" s="72"/>
      <c r="AD8" s="73"/>
      <c r="AE8" s="9"/>
      <c r="AF8" s="71" t="s">
        <v>62</v>
      </c>
      <c r="AG8" s="72"/>
      <c r="AH8" s="72"/>
      <c r="AI8" s="73"/>
      <c r="AJ8" s="9"/>
      <c r="AK8" s="71" t="s">
        <v>9</v>
      </c>
      <c r="AL8" s="72"/>
      <c r="AM8" s="72"/>
      <c r="AN8" s="74"/>
    </row>
    <row r="9" spans="1:41" s="2" customFormat="1" ht="65.25" customHeight="1" x14ac:dyDescent="0.25">
      <c r="A9" s="1"/>
      <c r="B9" s="1"/>
      <c r="C9" s="53"/>
      <c r="D9" s="10"/>
      <c r="E9" s="11" t="s">
        <v>10</v>
      </c>
      <c r="F9" s="10"/>
      <c r="G9" s="12" t="s">
        <v>11</v>
      </c>
      <c r="H9" s="12" t="s">
        <v>12</v>
      </c>
      <c r="I9" s="12" t="s">
        <v>13</v>
      </c>
      <c r="J9" s="12" t="s">
        <v>63</v>
      </c>
      <c r="K9" s="13"/>
      <c r="L9" s="12" t="s">
        <v>11</v>
      </c>
      <c r="M9" s="12" t="s">
        <v>12</v>
      </c>
      <c r="N9" s="12" t="s">
        <v>13</v>
      </c>
      <c r="O9" s="12" t="s">
        <v>63</v>
      </c>
      <c r="P9" s="13"/>
      <c r="Q9" s="12" t="s">
        <v>11</v>
      </c>
      <c r="R9" s="12" t="s">
        <v>12</v>
      </c>
      <c r="S9" s="12" t="s">
        <v>13</v>
      </c>
      <c r="T9" s="12" t="s">
        <v>63</v>
      </c>
      <c r="U9" s="13"/>
      <c r="V9" s="12" t="s">
        <v>11</v>
      </c>
      <c r="W9" s="12" t="s">
        <v>12</v>
      </c>
      <c r="X9" s="12" t="s">
        <v>13</v>
      </c>
      <c r="Y9" s="12" t="s">
        <v>63</v>
      </c>
      <c r="Z9" s="13"/>
      <c r="AA9" s="12" t="s">
        <v>11</v>
      </c>
      <c r="AB9" s="12" t="s">
        <v>12</v>
      </c>
      <c r="AC9" s="12" t="s">
        <v>13</v>
      </c>
      <c r="AD9" s="12" t="s">
        <v>63</v>
      </c>
      <c r="AE9" s="13"/>
      <c r="AF9" s="12" t="s">
        <v>11</v>
      </c>
      <c r="AG9" s="12" t="s">
        <v>12</v>
      </c>
      <c r="AH9" s="12" t="s">
        <v>13</v>
      </c>
      <c r="AI9" s="12" t="s">
        <v>63</v>
      </c>
      <c r="AJ9" s="13"/>
      <c r="AK9" s="12" t="s">
        <v>11</v>
      </c>
      <c r="AL9" s="12" t="s">
        <v>12</v>
      </c>
      <c r="AM9" s="12" t="s">
        <v>13</v>
      </c>
      <c r="AN9" s="12" t="s">
        <v>63</v>
      </c>
      <c r="AO9" s="10"/>
    </row>
    <row r="10" spans="1:41" x14ac:dyDescent="0.2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1" ht="15.75" x14ac:dyDescent="0.25">
      <c r="A11" s="14"/>
      <c r="B11" s="3"/>
      <c r="C11" s="9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5.75" x14ac:dyDescent="0.25">
      <c r="A12" s="14" t="str">
        <f>$C$11</f>
        <v>Revenues</v>
      </c>
      <c r="B12" s="15" t="s">
        <v>16</v>
      </c>
      <c r="C12" s="9" t="s">
        <v>17</v>
      </c>
      <c r="D12" s="16" t="s">
        <v>16</v>
      </c>
      <c r="E12" s="44"/>
      <c r="F12" s="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1" ht="15.75" x14ac:dyDescent="0.25">
      <c r="A13" s="14" t="str">
        <f t="shared" ref="A13:A28" si="0">$C$11</f>
        <v>Revenues</v>
      </c>
      <c r="B13" s="15" t="s">
        <v>16</v>
      </c>
      <c r="C13" s="9" t="s">
        <v>17</v>
      </c>
      <c r="D13" s="16" t="s">
        <v>18</v>
      </c>
      <c r="E13" s="18">
        <v>3100</v>
      </c>
      <c r="F13" s="5"/>
      <c r="G13" s="19">
        <v>0</v>
      </c>
      <c r="H13" s="19">
        <v>0</v>
      </c>
      <c r="I13" s="19">
        <v>0</v>
      </c>
      <c r="J13" s="20" t="str">
        <f>IF(I13=0,"%",H13/I13)</f>
        <v>%</v>
      </c>
      <c r="K13" s="21"/>
      <c r="L13" s="19">
        <v>0</v>
      </c>
      <c r="M13" s="19">
        <v>0</v>
      </c>
      <c r="N13" s="19">
        <v>0</v>
      </c>
      <c r="O13" s="20" t="str">
        <f>IF(N13=0,"%",M13/N13)</f>
        <v>%</v>
      </c>
      <c r="P13" s="21"/>
      <c r="Q13" s="19">
        <v>0</v>
      </c>
      <c r="R13" s="19">
        <v>0</v>
      </c>
      <c r="S13" s="19">
        <v>0</v>
      </c>
      <c r="T13" s="8" t="str">
        <f>IF(S13=0,"%",R13/S13)</f>
        <v>%</v>
      </c>
      <c r="U13" s="22"/>
      <c r="V13" s="23">
        <v>0</v>
      </c>
      <c r="W13" s="23">
        <v>0</v>
      </c>
      <c r="X13" s="23">
        <v>0</v>
      </c>
      <c r="Y13" s="8" t="str">
        <f>IF(X13=0,"%",W13/X13)</f>
        <v>%</v>
      </c>
      <c r="Z13" s="22"/>
      <c r="AA13" s="23">
        <v>0</v>
      </c>
      <c r="AB13" s="23">
        <v>0</v>
      </c>
      <c r="AC13" s="23">
        <v>0</v>
      </c>
      <c r="AD13" s="8" t="str">
        <f>IF(AC13=0,"%",AB13/AC13)</f>
        <v>%</v>
      </c>
      <c r="AE13" s="22"/>
      <c r="AF13" s="23">
        <v>0</v>
      </c>
      <c r="AG13" s="23">
        <v>0</v>
      </c>
      <c r="AH13" s="23">
        <v>0</v>
      </c>
      <c r="AI13" s="8" t="str">
        <f>IF(AH13=0,"%",AG13/AH13)</f>
        <v>%</v>
      </c>
      <c r="AJ13" s="22"/>
      <c r="AK13" s="23">
        <f>G13+L13+Q13+V13+AA13+AF13</f>
        <v>0</v>
      </c>
      <c r="AL13" s="23">
        <f t="shared" ref="AL13:AM13" si="1">H13+M13+R13+W13+AB13+AG13</f>
        <v>0</v>
      </c>
      <c r="AM13" s="23">
        <f t="shared" si="1"/>
        <v>0</v>
      </c>
      <c r="AN13" s="8" t="str">
        <f>IF(AM13=0,"%",AL13/AM13)</f>
        <v>%</v>
      </c>
    </row>
    <row r="14" spans="1:41" ht="15.75" x14ac:dyDescent="0.25">
      <c r="A14" s="14" t="str">
        <f t="shared" si="0"/>
        <v>Revenues</v>
      </c>
      <c r="B14" s="15" t="s">
        <v>16</v>
      </c>
      <c r="C14" s="9" t="s">
        <v>17</v>
      </c>
      <c r="D14" s="16" t="s">
        <v>19</v>
      </c>
      <c r="E14" s="24">
        <v>3200</v>
      </c>
      <c r="F14" s="5"/>
      <c r="G14" s="19">
        <v>0</v>
      </c>
      <c r="H14" s="19">
        <v>34853.65</v>
      </c>
      <c r="I14" s="19">
        <v>120000</v>
      </c>
      <c r="J14" s="20">
        <f t="shared" ref="J14:J28" si="2">IF(I14=0,"%",H14/I14)</f>
        <v>0.29044708333333336</v>
      </c>
      <c r="K14" s="25"/>
      <c r="L14" s="19">
        <v>5678.51</v>
      </c>
      <c r="M14" s="19">
        <v>26928.03</v>
      </c>
      <c r="N14" s="19">
        <v>3879525</v>
      </c>
      <c r="O14" s="20">
        <f t="shared" ref="O14" si="3">IF(N14=0,"%",M14/N14)</f>
        <v>6.941063661144083E-3</v>
      </c>
      <c r="P14" s="25"/>
      <c r="Q14" s="19">
        <v>940538.6</v>
      </c>
      <c r="R14" s="19">
        <v>2287570.37</v>
      </c>
      <c r="S14" s="19">
        <v>9458223</v>
      </c>
      <c r="T14" s="8">
        <f t="shared" ref="T14" si="4">IF(S14=0,"%",R14/S14)</f>
        <v>0.24186048161478113</v>
      </c>
      <c r="U14" s="26"/>
      <c r="V14" s="23">
        <v>0</v>
      </c>
      <c r="W14" s="23">
        <v>0</v>
      </c>
      <c r="X14" s="23">
        <v>0</v>
      </c>
      <c r="Y14" s="8" t="str">
        <f t="shared" ref="Y14" si="5">IF(X14=0,"%",W14/X14)</f>
        <v>%</v>
      </c>
      <c r="Z14" s="26"/>
      <c r="AA14" s="23">
        <v>0</v>
      </c>
      <c r="AB14" s="23">
        <v>0</v>
      </c>
      <c r="AC14" s="23">
        <v>0</v>
      </c>
      <c r="AD14" s="8" t="str">
        <f t="shared" ref="AD14" si="6">IF(AC14=0,"%",AB14/AC14)</f>
        <v>%</v>
      </c>
      <c r="AE14" s="26"/>
      <c r="AF14" s="23">
        <v>0</v>
      </c>
      <c r="AG14" s="23">
        <v>0</v>
      </c>
      <c r="AH14" s="23">
        <v>0</v>
      </c>
      <c r="AI14" s="8" t="str">
        <f t="shared" ref="AI14" si="7">IF(AH14=0,"%",AG14/AH14)</f>
        <v>%</v>
      </c>
      <c r="AJ14" s="26"/>
      <c r="AK14" s="23">
        <f>G14+L14+Q14+V14+AA14+AF14</f>
        <v>946217.11</v>
      </c>
      <c r="AL14" s="23">
        <f>H14+M14+R14+W14+AB14+AG14</f>
        <v>2349352.0500000003</v>
      </c>
      <c r="AM14" s="23">
        <f>I14+N14+S14+X14+AC14+AH14</f>
        <v>13457748</v>
      </c>
      <c r="AN14" s="8">
        <f t="shared" ref="AN14" si="8">IF(AM14=0,"%",AL14/AM14)</f>
        <v>0.17457245075476227</v>
      </c>
    </row>
    <row r="15" spans="1:41" ht="15.75" x14ac:dyDescent="0.25">
      <c r="A15" s="14" t="str">
        <f t="shared" si="0"/>
        <v>Revenues</v>
      </c>
      <c r="B15" s="15" t="s">
        <v>20</v>
      </c>
      <c r="C15" s="9" t="s">
        <v>17</v>
      </c>
      <c r="D15" s="16" t="s">
        <v>20</v>
      </c>
      <c r="E15" s="18"/>
      <c r="F15" s="5"/>
      <c r="G15" s="19"/>
      <c r="H15" s="19"/>
      <c r="I15" s="19"/>
      <c r="J15" s="20"/>
      <c r="K15" s="27"/>
      <c r="L15" s="19"/>
      <c r="M15" s="19"/>
      <c r="N15" s="19"/>
      <c r="O15" s="20"/>
      <c r="P15" s="27"/>
      <c r="Q15" s="19"/>
      <c r="R15" s="19"/>
      <c r="S15" s="19"/>
      <c r="T15" s="8"/>
      <c r="U15" s="28"/>
      <c r="V15" s="23"/>
      <c r="W15" s="23"/>
      <c r="X15" s="23"/>
      <c r="Y15" s="8"/>
      <c r="Z15" s="28"/>
      <c r="AA15" s="23"/>
      <c r="AB15" s="23"/>
      <c r="AC15" s="23"/>
      <c r="AD15" s="8"/>
      <c r="AE15" s="28"/>
      <c r="AF15" s="23"/>
      <c r="AG15" s="23"/>
      <c r="AH15" s="23"/>
      <c r="AI15" s="8"/>
      <c r="AJ15" s="28"/>
      <c r="AK15" s="23"/>
      <c r="AL15" s="23"/>
      <c r="AM15" s="23"/>
      <c r="AN15" s="8"/>
    </row>
    <row r="16" spans="1:41" ht="15.75" x14ac:dyDescent="0.25">
      <c r="A16" s="14" t="str">
        <f t="shared" si="0"/>
        <v>Revenues</v>
      </c>
      <c r="B16" s="15" t="s">
        <v>20</v>
      </c>
      <c r="C16" s="9" t="s">
        <v>17</v>
      </c>
      <c r="D16" s="16" t="s">
        <v>21</v>
      </c>
      <c r="E16" s="18">
        <v>3310</v>
      </c>
      <c r="F16" s="5"/>
      <c r="G16" s="19">
        <v>0</v>
      </c>
      <c r="H16" s="19">
        <v>0</v>
      </c>
      <c r="I16" s="19">
        <v>0</v>
      </c>
      <c r="J16" s="20" t="str">
        <f t="shared" si="2"/>
        <v>%</v>
      </c>
      <c r="K16" s="25"/>
      <c r="L16" s="19">
        <v>0</v>
      </c>
      <c r="M16" s="19">
        <v>0</v>
      </c>
      <c r="N16" s="19">
        <v>0</v>
      </c>
      <c r="O16" s="20" t="str">
        <f t="shared" ref="O16:O21" si="9">IF(N16=0,"%",M16/N16)</f>
        <v>%</v>
      </c>
      <c r="P16" s="25"/>
      <c r="Q16" s="19">
        <v>0</v>
      </c>
      <c r="R16" s="19">
        <v>0</v>
      </c>
      <c r="S16" s="19">
        <v>0</v>
      </c>
      <c r="T16" s="8" t="str">
        <f t="shared" ref="T16:T21" si="10">IF(S16=0,"%",R16/S16)</f>
        <v>%</v>
      </c>
      <c r="U16" s="26"/>
      <c r="V16" s="23">
        <v>0</v>
      </c>
      <c r="W16" s="23">
        <v>0</v>
      </c>
      <c r="X16" s="23">
        <v>0</v>
      </c>
      <c r="Y16" s="8" t="str">
        <f t="shared" ref="Y16:Y21" si="11">IF(X16=0,"%",W16/X16)</f>
        <v>%</v>
      </c>
      <c r="Z16" s="26"/>
      <c r="AA16" s="23">
        <v>0</v>
      </c>
      <c r="AB16" s="23">
        <v>0</v>
      </c>
      <c r="AC16" s="23">
        <v>0</v>
      </c>
      <c r="AD16" s="8" t="str">
        <f t="shared" ref="AD16:AD21" si="12">IF(AC16=0,"%",AB16/AC16)</f>
        <v>%</v>
      </c>
      <c r="AE16" s="26"/>
      <c r="AF16" s="23">
        <v>0</v>
      </c>
      <c r="AG16" s="23">
        <v>0</v>
      </c>
      <c r="AH16" s="23">
        <v>0</v>
      </c>
      <c r="AI16" s="8" t="str">
        <f t="shared" ref="AI16:AI21" si="13">IF(AH16=0,"%",AG16/AH16)</f>
        <v>%</v>
      </c>
      <c r="AJ16" s="26"/>
      <c r="AK16" s="23">
        <f t="shared" ref="AK16:AK28" si="14">G16+L16+Q16+V16+AA16+AF16</f>
        <v>0</v>
      </c>
      <c r="AL16" s="23">
        <f t="shared" ref="AL16:AL28" si="15">H16+M16+R16+W16+AB16+AG16</f>
        <v>0</v>
      </c>
      <c r="AM16" s="23">
        <f t="shared" ref="AM16:AM28" si="16">I16+N16+S16+X16+AC16+AH16</f>
        <v>0</v>
      </c>
      <c r="AN16" s="8" t="str">
        <f t="shared" ref="AN16:AN21" si="17">IF(AM16=0,"%",AL16/AM16)</f>
        <v>%</v>
      </c>
    </row>
    <row r="17" spans="1:40" ht="15.75" x14ac:dyDescent="0.25">
      <c r="A17" s="14" t="str">
        <f t="shared" si="0"/>
        <v>Revenues</v>
      </c>
      <c r="B17" s="15" t="s">
        <v>20</v>
      </c>
      <c r="C17" s="9" t="s">
        <v>17</v>
      </c>
      <c r="D17" s="16" t="s">
        <v>22</v>
      </c>
      <c r="E17" s="18">
        <v>3397</v>
      </c>
      <c r="F17" s="5"/>
      <c r="G17" s="19">
        <v>0</v>
      </c>
      <c r="H17" s="19">
        <v>0</v>
      </c>
      <c r="I17" s="19">
        <v>0</v>
      </c>
      <c r="J17" s="20" t="str">
        <f t="shared" si="2"/>
        <v>%</v>
      </c>
      <c r="K17" s="25"/>
      <c r="L17" s="19">
        <v>0</v>
      </c>
      <c r="M17" s="19">
        <v>0</v>
      </c>
      <c r="N17" s="19">
        <v>0</v>
      </c>
      <c r="O17" s="20" t="str">
        <f t="shared" si="9"/>
        <v>%</v>
      </c>
      <c r="P17" s="25"/>
      <c r="Q17" s="19">
        <v>0</v>
      </c>
      <c r="R17" s="19">
        <v>0</v>
      </c>
      <c r="S17" s="19">
        <v>0</v>
      </c>
      <c r="T17" s="8" t="str">
        <f t="shared" si="10"/>
        <v>%</v>
      </c>
      <c r="U17" s="26"/>
      <c r="V17" s="23">
        <v>0</v>
      </c>
      <c r="W17" s="23">
        <v>0</v>
      </c>
      <c r="X17" s="23">
        <v>0</v>
      </c>
      <c r="Y17" s="8" t="str">
        <f t="shared" si="11"/>
        <v>%</v>
      </c>
      <c r="Z17" s="26"/>
      <c r="AA17" s="23">
        <v>0</v>
      </c>
      <c r="AB17" s="23">
        <v>0</v>
      </c>
      <c r="AC17" s="23">
        <v>0</v>
      </c>
      <c r="AD17" s="8" t="str">
        <f t="shared" si="12"/>
        <v>%</v>
      </c>
      <c r="AE17" s="26"/>
      <c r="AF17" s="23">
        <v>0</v>
      </c>
      <c r="AG17" s="23">
        <v>0</v>
      </c>
      <c r="AH17" s="23">
        <v>0</v>
      </c>
      <c r="AI17" s="8" t="str">
        <f t="shared" si="13"/>
        <v>%</v>
      </c>
      <c r="AJ17" s="26"/>
      <c r="AK17" s="23">
        <f t="shared" si="14"/>
        <v>0</v>
      </c>
      <c r="AL17" s="23">
        <f t="shared" si="15"/>
        <v>0</v>
      </c>
      <c r="AM17" s="23">
        <f t="shared" si="16"/>
        <v>0</v>
      </c>
      <c r="AN17" s="8" t="str">
        <f t="shared" si="17"/>
        <v>%</v>
      </c>
    </row>
    <row r="18" spans="1:40" ht="15.75" x14ac:dyDescent="0.25">
      <c r="A18" s="14"/>
      <c r="B18" s="15"/>
      <c r="C18" s="9"/>
      <c r="D18" s="16" t="s">
        <v>64</v>
      </c>
      <c r="E18" s="18">
        <v>3354</v>
      </c>
      <c r="F18" s="5"/>
      <c r="G18" s="19">
        <v>0</v>
      </c>
      <c r="H18" s="19">
        <v>0</v>
      </c>
      <c r="I18" s="19">
        <v>0</v>
      </c>
      <c r="J18" s="20" t="str">
        <f t="shared" si="2"/>
        <v>%</v>
      </c>
      <c r="K18" s="25"/>
      <c r="L18" s="19">
        <v>0</v>
      </c>
      <c r="M18" s="19">
        <v>0</v>
      </c>
      <c r="N18" s="19">
        <v>0</v>
      </c>
      <c r="O18" s="20" t="str">
        <f t="shared" si="9"/>
        <v>%</v>
      </c>
      <c r="P18" s="25"/>
      <c r="Q18" s="19">
        <v>0</v>
      </c>
      <c r="R18" s="19">
        <v>0</v>
      </c>
      <c r="S18" s="19">
        <v>0</v>
      </c>
      <c r="T18" s="8" t="str">
        <f t="shared" si="10"/>
        <v>%</v>
      </c>
      <c r="U18" s="26"/>
      <c r="V18" s="23">
        <v>0</v>
      </c>
      <c r="W18" s="23">
        <v>0</v>
      </c>
      <c r="X18" s="23">
        <v>0</v>
      </c>
      <c r="Y18" s="8" t="str">
        <f t="shared" si="11"/>
        <v>%</v>
      </c>
      <c r="Z18" s="26"/>
      <c r="AA18" s="23">
        <v>0</v>
      </c>
      <c r="AB18" s="23">
        <v>0</v>
      </c>
      <c r="AC18" s="23">
        <v>0</v>
      </c>
      <c r="AD18" s="8" t="str">
        <f t="shared" si="12"/>
        <v>%</v>
      </c>
      <c r="AE18" s="26"/>
      <c r="AF18" s="23">
        <v>0</v>
      </c>
      <c r="AG18" s="23">
        <v>0</v>
      </c>
      <c r="AH18" s="23">
        <v>0</v>
      </c>
      <c r="AI18" s="8" t="str">
        <f t="shared" si="13"/>
        <v>%</v>
      </c>
      <c r="AJ18" s="26"/>
      <c r="AK18" s="23">
        <f t="shared" si="14"/>
        <v>0</v>
      </c>
      <c r="AL18" s="23">
        <f t="shared" si="15"/>
        <v>0</v>
      </c>
      <c r="AM18" s="23">
        <f t="shared" si="16"/>
        <v>0</v>
      </c>
      <c r="AN18" s="8" t="str">
        <f t="shared" si="17"/>
        <v>%</v>
      </c>
    </row>
    <row r="19" spans="1:4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23</v>
      </c>
      <c r="E19" s="18">
        <v>3355</v>
      </c>
      <c r="F19" s="5"/>
      <c r="G19" s="19">
        <v>0</v>
      </c>
      <c r="H19" s="19">
        <v>0</v>
      </c>
      <c r="I19" s="19">
        <v>0</v>
      </c>
      <c r="J19" s="20" t="str">
        <f t="shared" si="2"/>
        <v>%</v>
      </c>
      <c r="K19" s="25"/>
      <c r="L19" s="19">
        <v>0</v>
      </c>
      <c r="M19" s="19">
        <v>0</v>
      </c>
      <c r="N19" s="19">
        <v>0</v>
      </c>
      <c r="O19" s="20" t="str">
        <f t="shared" si="9"/>
        <v>%</v>
      </c>
      <c r="P19" s="25"/>
      <c r="Q19" s="19">
        <v>0</v>
      </c>
      <c r="R19" s="19">
        <v>0</v>
      </c>
      <c r="S19" s="19">
        <v>0</v>
      </c>
      <c r="T19" s="8" t="str">
        <f t="shared" si="10"/>
        <v>%</v>
      </c>
      <c r="U19" s="26"/>
      <c r="V19" s="23">
        <v>0</v>
      </c>
      <c r="W19" s="23">
        <v>0</v>
      </c>
      <c r="X19" s="23">
        <v>0</v>
      </c>
      <c r="Y19" s="8" t="str">
        <f t="shared" si="11"/>
        <v>%</v>
      </c>
      <c r="Z19" s="26"/>
      <c r="AA19" s="23">
        <v>0</v>
      </c>
      <c r="AB19" s="23">
        <v>0</v>
      </c>
      <c r="AC19" s="23">
        <v>0</v>
      </c>
      <c r="AD19" s="8" t="str">
        <f t="shared" si="12"/>
        <v>%</v>
      </c>
      <c r="AE19" s="26"/>
      <c r="AF19" s="23">
        <v>0</v>
      </c>
      <c r="AG19" s="23">
        <v>0</v>
      </c>
      <c r="AH19" s="23">
        <v>0</v>
      </c>
      <c r="AI19" s="8" t="str">
        <f t="shared" si="13"/>
        <v>%</v>
      </c>
      <c r="AJ19" s="26"/>
      <c r="AK19" s="23">
        <f t="shared" si="14"/>
        <v>0</v>
      </c>
      <c r="AL19" s="23">
        <f t="shared" si="15"/>
        <v>0</v>
      </c>
      <c r="AM19" s="23">
        <f t="shared" si="16"/>
        <v>0</v>
      </c>
      <c r="AN19" s="8" t="str">
        <f t="shared" si="17"/>
        <v>%</v>
      </c>
    </row>
    <row r="20" spans="1:4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24</v>
      </c>
      <c r="E20" s="18">
        <v>3361</v>
      </c>
      <c r="F20" s="5"/>
      <c r="G20" s="19">
        <v>0</v>
      </c>
      <c r="H20" s="19">
        <v>0</v>
      </c>
      <c r="I20" s="19">
        <v>0</v>
      </c>
      <c r="J20" s="20" t="str">
        <f t="shared" si="2"/>
        <v>%</v>
      </c>
      <c r="K20" s="25"/>
      <c r="L20" s="19">
        <v>0</v>
      </c>
      <c r="M20" s="19">
        <v>0</v>
      </c>
      <c r="N20" s="19">
        <v>0</v>
      </c>
      <c r="O20" s="20" t="str">
        <f t="shared" si="9"/>
        <v>%</v>
      </c>
      <c r="P20" s="25"/>
      <c r="Q20" s="19">
        <v>0</v>
      </c>
      <c r="R20" s="19">
        <v>0</v>
      </c>
      <c r="S20" s="19">
        <v>0</v>
      </c>
      <c r="T20" s="8" t="str">
        <f t="shared" si="10"/>
        <v>%</v>
      </c>
      <c r="U20" s="26"/>
      <c r="V20" s="23">
        <v>0</v>
      </c>
      <c r="W20" s="23">
        <v>0</v>
      </c>
      <c r="X20" s="23">
        <v>0</v>
      </c>
      <c r="Y20" s="8" t="str">
        <f t="shared" si="11"/>
        <v>%</v>
      </c>
      <c r="Z20" s="26"/>
      <c r="AA20" s="23">
        <v>0</v>
      </c>
      <c r="AB20" s="23">
        <v>0</v>
      </c>
      <c r="AC20" s="23">
        <v>0</v>
      </c>
      <c r="AD20" s="8" t="str">
        <f t="shared" si="12"/>
        <v>%</v>
      </c>
      <c r="AE20" s="26"/>
      <c r="AF20" s="23">
        <v>0</v>
      </c>
      <c r="AG20" s="23">
        <v>0</v>
      </c>
      <c r="AH20" s="23">
        <v>0</v>
      </c>
      <c r="AI20" s="8" t="str">
        <f t="shared" si="13"/>
        <v>%</v>
      </c>
      <c r="AJ20" s="26"/>
      <c r="AK20" s="23">
        <f t="shared" si="14"/>
        <v>0</v>
      </c>
      <c r="AL20" s="23">
        <f t="shared" si="15"/>
        <v>0</v>
      </c>
      <c r="AM20" s="23">
        <f t="shared" si="16"/>
        <v>0</v>
      </c>
      <c r="AN20" s="8" t="str">
        <f t="shared" si="17"/>
        <v>%</v>
      </c>
    </row>
    <row r="21" spans="1:40" ht="15.75" x14ac:dyDescent="0.25">
      <c r="A21" s="14" t="str">
        <f t="shared" si="0"/>
        <v>Revenues</v>
      </c>
      <c r="B21" s="15" t="s">
        <v>20</v>
      </c>
      <c r="C21" s="9" t="s">
        <v>17</v>
      </c>
      <c r="D21" s="16" t="s">
        <v>25</v>
      </c>
      <c r="E21" s="18" t="s">
        <v>26</v>
      </c>
      <c r="F21" s="5"/>
      <c r="G21" s="19">
        <v>0</v>
      </c>
      <c r="H21" s="19">
        <v>0</v>
      </c>
      <c r="I21" s="19">
        <v>0</v>
      </c>
      <c r="J21" s="20" t="str">
        <f t="shared" si="2"/>
        <v>%</v>
      </c>
      <c r="K21" s="25"/>
      <c r="L21" s="19">
        <v>0</v>
      </c>
      <c r="M21" s="19">
        <v>0</v>
      </c>
      <c r="N21" s="19">
        <v>0</v>
      </c>
      <c r="O21" s="20" t="str">
        <f t="shared" si="9"/>
        <v>%</v>
      </c>
      <c r="P21" s="25"/>
      <c r="Q21" s="19">
        <v>0</v>
      </c>
      <c r="R21" s="19">
        <v>0</v>
      </c>
      <c r="S21" s="19">
        <v>0</v>
      </c>
      <c r="T21" s="8" t="str">
        <f t="shared" si="10"/>
        <v>%</v>
      </c>
      <c r="U21" s="26"/>
      <c r="V21" s="23">
        <v>0</v>
      </c>
      <c r="W21" s="23">
        <v>0</v>
      </c>
      <c r="X21" s="23">
        <v>0</v>
      </c>
      <c r="Y21" s="8" t="str">
        <f t="shared" si="11"/>
        <v>%</v>
      </c>
      <c r="Z21" s="26"/>
      <c r="AA21" s="23">
        <v>0</v>
      </c>
      <c r="AB21" s="23">
        <v>0</v>
      </c>
      <c r="AC21" s="23">
        <v>0</v>
      </c>
      <c r="AD21" s="8" t="str">
        <f t="shared" si="12"/>
        <v>%</v>
      </c>
      <c r="AE21" s="26"/>
      <c r="AF21" s="23">
        <v>0</v>
      </c>
      <c r="AG21" s="23">
        <v>0</v>
      </c>
      <c r="AH21" s="23">
        <v>0</v>
      </c>
      <c r="AI21" s="8" t="str">
        <f t="shared" si="13"/>
        <v>%</v>
      </c>
      <c r="AJ21" s="26"/>
      <c r="AK21" s="23">
        <f t="shared" si="14"/>
        <v>0</v>
      </c>
      <c r="AL21" s="23">
        <f t="shared" si="15"/>
        <v>0</v>
      </c>
      <c r="AM21" s="23">
        <f t="shared" si="16"/>
        <v>0</v>
      </c>
      <c r="AN21" s="8" t="str">
        <f t="shared" si="17"/>
        <v>%</v>
      </c>
    </row>
    <row r="22" spans="1:40" ht="15.75" x14ac:dyDescent="0.25">
      <c r="A22" s="14" t="str">
        <f t="shared" si="0"/>
        <v>Revenues</v>
      </c>
      <c r="B22" s="15" t="s">
        <v>27</v>
      </c>
      <c r="C22" s="9" t="s">
        <v>17</v>
      </c>
      <c r="D22" s="16" t="s">
        <v>27</v>
      </c>
      <c r="E22" s="18"/>
      <c r="F22" s="5"/>
      <c r="G22" s="19"/>
      <c r="H22" s="19"/>
      <c r="I22" s="19"/>
      <c r="J22" s="20"/>
      <c r="K22" s="27"/>
      <c r="L22" s="19"/>
      <c r="M22" s="19"/>
      <c r="N22" s="19"/>
      <c r="O22" s="20"/>
      <c r="P22" s="27"/>
      <c r="Q22" s="19"/>
      <c r="R22" s="19"/>
      <c r="S22" s="19"/>
      <c r="T22" s="8"/>
      <c r="U22" s="28"/>
      <c r="V22" s="23"/>
      <c r="W22" s="23"/>
      <c r="X22" s="23"/>
      <c r="Y22" s="8"/>
      <c r="Z22" s="28"/>
      <c r="AA22" s="23"/>
      <c r="AB22" s="23"/>
      <c r="AC22" s="23"/>
      <c r="AD22" s="8"/>
      <c r="AE22" s="28"/>
      <c r="AF22" s="23"/>
      <c r="AG22" s="23"/>
      <c r="AH22" s="23"/>
      <c r="AI22" s="8"/>
      <c r="AJ22" s="28"/>
      <c r="AK22" s="23"/>
      <c r="AL22" s="23"/>
      <c r="AM22" s="23"/>
      <c r="AN22" s="8"/>
    </row>
    <row r="23" spans="1:40" ht="15.75" x14ac:dyDescent="0.25">
      <c r="A23" s="14" t="str">
        <f t="shared" si="0"/>
        <v>Revenues</v>
      </c>
      <c r="B23" s="15" t="s">
        <v>27</v>
      </c>
      <c r="C23" s="5" t="s">
        <v>17</v>
      </c>
      <c r="D23" s="16" t="s">
        <v>28</v>
      </c>
      <c r="E23" s="18">
        <v>3430</v>
      </c>
      <c r="F23" s="5"/>
      <c r="G23" s="19">
        <v>0</v>
      </c>
      <c r="H23" s="19">
        <v>0</v>
      </c>
      <c r="I23" s="19">
        <v>0</v>
      </c>
      <c r="J23" s="20" t="str">
        <f t="shared" si="2"/>
        <v>%</v>
      </c>
      <c r="K23" s="29"/>
      <c r="L23" s="19">
        <v>0</v>
      </c>
      <c r="M23" s="19">
        <v>0</v>
      </c>
      <c r="N23" s="19">
        <v>0</v>
      </c>
      <c r="O23" s="20" t="str">
        <f t="shared" ref="O23:O28" si="18">IF(N23=0,"%",M23/N23)</f>
        <v>%</v>
      </c>
      <c r="P23" s="29"/>
      <c r="Q23" s="19">
        <v>0</v>
      </c>
      <c r="R23" s="19">
        <v>0</v>
      </c>
      <c r="S23" s="19">
        <v>0</v>
      </c>
      <c r="T23" s="8" t="str">
        <f t="shared" ref="T23:T28" si="19">IF(S23=0,"%",R23/S23)</f>
        <v>%</v>
      </c>
      <c r="U23" s="30"/>
      <c r="V23" s="23">
        <v>0</v>
      </c>
      <c r="W23" s="23">
        <v>0</v>
      </c>
      <c r="X23" s="23">
        <v>0</v>
      </c>
      <c r="Y23" s="8" t="str">
        <f t="shared" ref="Y23:Y28" si="20">IF(X23=0,"%",W23/X23)</f>
        <v>%</v>
      </c>
      <c r="Z23" s="30"/>
      <c r="AA23" s="23">
        <v>0</v>
      </c>
      <c r="AB23" s="23">
        <v>0</v>
      </c>
      <c r="AC23" s="23">
        <v>0</v>
      </c>
      <c r="AD23" s="8" t="str">
        <f t="shared" ref="AD23:AD28" si="21">IF(AC23=0,"%",AB23/AC23)</f>
        <v>%</v>
      </c>
      <c r="AE23" s="30"/>
      <c r="AF23" s="23">
        <v>0</v>
      </c>
      <c r="AG23" s="23">
        <v>0</v>
      </c>
      <c r="AH23" s="23">
        <v>0</v>
      </c>
      <c r="AI23" s="8" t="str">
        <f t="shared" ref="AI23:AI28" si="22">IF(AH23=0,"%",AG23/AH23)</f>
        <v>%</v>
      </c>
      <c r="AJ23" s="30"/>
      <c r="AK23" s="23">
        <f t="shared" si="14"/>
        <v>0</v>
      </c>
      <c r="AL23" s="23">
        <f t="shared" si="15"/>
        <v>0</v>
      </c>
      <c r="AM23" s="23">
        <f t="shared" si="16"/>
        <v>0</v>
      </c>
      <c r="AN23" s="8" t="str">
        <f t="shared" ref="AN23:AN28" si="23">IF(AM23=0,"%",AL23/AM23)</f>
        <v>%</v>
      </c>
    </row>
    <row r="24" spans="1:40" ht="15.75" x14ac:dyDescent="0.25">
      <c r="A24" s="14" t="str">
        <f t="shared" si="0"/>
        <v>Revenues</v>
      </c>
      <c r="B24" s="15" t="s">
        <v>27</v>
      </c>
      <c r="C24" s="5"/>
      <c r="D24" s="16" t="s">
        <v>29</v>
      </c>
      <c r="E24" s="18">
        <v>3411</v>
      </c>
      <c r="F24" s="5"/>
      <c r="G24" s="19">
        <v>0</v>
      </c>
      <c r="H24" s="19">
        <v>0</v>
      </c>
      <c r="I24" s="19">
        <v>0</v>
      </c>
      <c r="J24" s="20" t="str">
        <f t="shared" si="2"/>
        <v>%</v>
      </c>
      <c r="K24" s="29"/>
      <c r="L24" s="19">
        <v>0</v>
      </c>
      <c r="M24" s="19">
        <v>0</v>
      </c>
      <c r="N24" s="19">
        <v>0</v>
      </c>
      <c r="O24" s="20" t="str">
        <f t="shared" si="18"/>
        <v>%</v>
      </c>
      <c r="P24" s="29"/>
      <c r="Q24" s="19">
        <v>0</v>
      </c>
      <c r="R24" s="19">
        <v>0</v>
      </c>
      <c r="S24" s="19">
        <v>0</v>
      </c>
      <c r="T24" s="8" t="str">
        <f t="shared" si="19"/>
        <v>%</v>
      </c>
      <c r="U24" s="30"/>
      <c r="V24" s="23">
        <v>0</v>
      </c>
      <c r="W24" s="23">
        <v>0</v>
      </c>
      <c r="X24" s="23">
        <v>0</v>
      </c>
      <c r="Y24" s="8" t="str">
        <f t="shared" si="20"/>
        <v>%</v>
      </c>
      <c r="Z24" s="30"/>
      <c r="AA24" s="23">
        <v>0</v>
      </c>
      <c r="AB24" s="23">
        <v>0</v>
      </c>
      <c r="AC24" s="23">
        <v>0</v>
      </c>
      <c r="AD24" s="8" t="str">
        <f t="shared" si="21"/>
        <v>%</v>
      </c>
      <c r="AE24" s="30"/>
      <c r="AF24" s="23">
        <v>0</v>
      </c>
      <c r="AG24" s="23">
        <v>0</v>
      </c>
      <c r="AH24" s="23">
        <v>0</v>
      </c>
      <c r="AI24" s="8" t="str">
        <f t="shared" si="22"/>
        <v>%</v>
      </c>
      <c r="AJ24" s="30"/>
      <c r="AK24" s="23">
        <f t="shared" si="14"/>
        <v>0</v>
      </c>
      <c r="AL24" s="23">
        <f t="shared" si="15"/>
        <v>0</v>
      </c>
      <c r="AM24" s="23">
        <f t="shared" si="16"/>
        <v>0</v>
      </c>
      <c r="AN24" s="8" t="str">
        <f t="shared" si="23"/>
        <v>%</v>
      </c>
    </row>
    <row r="25" spans="1:40" ht="15.75" x14ac:dyDescent="0.25">
      <c r="A25" s="14" t="str">
        <f t="shared" si="0"/>
        <v>Revenues</v>
      </c>
      <c r="B25" s="15" t="s">
        <v>27</v>
      </c>
      <c r="C25" s="5" t="s">
        <v>17</v>
      </c>
      <c r="D25" s="16" t="s">
        <v>30</v>
      </c>
      <c r="E25" s="18">
        <v>3413</v>
      </c>
      <c r="F25" s="5"/>
      <c r="G25" s="19">
        <v>0</v>
      </c>
      <c r="H25" s="19">
        <v>0</v>
      </c>
      <c r="I25" s="19">
        <v>0</v>
      </c>
      <c r="J25" s="20" t="str">
        <f t="shared" si="2"/>
        <v>%</v>
      </c>
      <c r="K25" s="29"/>
      <c r="L25" s="19">
        <v>0</v>
      </c>
      <c r="M25" s="19">
        <v>0</v>
      </c>
      <c r="N25" s="19">
        <v>0</v>
      </c>
      <c r="O25" s="20" t="str">
        <f t="shared" si="18"/>
        <v>%</v>
      </c>
      <c r="P25" s="29"/>
      <c r="Q25" s="19">
        <v>0</v>
      </c>
      <c r="R25" s="19">
        <v>0</v>
      </c>
      <c r="S25" s="19">
        <v>0</v>
      </c>
      <c r="T25" s="8" t="str">
        <f t="shared" si="19"/>
        <v>%</v>
      </c>
      <c r="U25" s="30"/>
      <c r="V25" s="23">
        <v>0</v>
      </c>
      <c r="W25" s="23">
        <v>0</v>
      </c>
      <c r="X25" s="23">
        <v>0</v>
      </c>
      <c r="Y25" s="8" t="str">
        <f t="shared" si="20"/>
        <v>%</v>
      </c>
      <c r="Z25" s="30"/>
      <c r="AA25" s="23">
        <v>0</v>
      </c>
      <c r="AB25" s="23">
        <v>0</v>
      </c>
      <c r="AC25" s="23">
        <v>0</v>
      </c>
      <c r="AD25" s="8" t="str">
        <f t="shared" si="21"/>
        <v>%</v>
      </c>
      <c r="AE25" s="30"/>
      <c r="AF25" s="23">
        <v>0</v>
      </c>
      <c r="AG25" s="23">
        <v>0</v>
      </c>
      <c r="AH25" s="23">
        <v>0</v>
      </c>
      <c r="AI25" s="8" t="str">
        <f t="shared" si="22"/>
        <v>%</v>
      </c>
      <c r="AJ25" s="30"/>
      <c r="AK25" s="23">
        <f t="shared" si="14"/>
        <v>0</v>
      </c>
      <c r="AL25" s="23">
        <f t="shared" si="15"/>
        <v>0</v>
      </c>
      <c r="AM25" s="23">
        <f t="shared" si="16"/>
        <v>0</v>
      </c>
      <c r="AN25" s="8" t="str">
        <f t="shared" si="23"/>
        <v>%</v>
      </c>
    </row>
    <row r="26" spans="1:40" ht="15.75" x14ac:dyDescent="0.25">
      <c r="A26" s="14" t="str">
        <f t="shared" si="0"/>
        <v>Revenues</v>
      </c>
      <c r="B26" s="15" t="s">
        <v>27</v>
      </c>
      <c r="C26" s="5"/>
      <c r="D26" s="16" t="s">
        <v>31</v>
      </c>
      <c r="E26" s="18">
        <v>3440</v>
      </c>
      <c r="F26" s="5"/>
      <c r="G26" s="19">
        <v>0</v>
      </c>
      <c r="H26" s="19">
        <v>0</v>
      </c>
      <c r="I26" s="19">
        <v>10339</v>
      </c>
      <c r="J26" s="20">
        <f t="shared" si="2"/>
        <v>0</v>
      </c>
      <c r="K26" s="29"/>
      <c r="L26" s="19">
        <v>0</v>
      </c>
      <c r="M26" s="19">
        <v>0</v>
      </c>
      <c r="N26" s="19">
        <v>0</v>
      </c>
      <c r="O26" s="20" t="str">
        <f t="shared" si="18"/>
        <v>%</v>
      </c>
      <c r="P26" s="29"/>
      <c r="Q26" s="19">
        <v>0</v>
      </c>
      <c r="R26" s="19">
        <v>0</v>
      </c>
      <c r="S26" s="19">
        <v>0</v>
      </c>
      <c r="T26" s="8" t="str">
        <f t="shared" si="19"/>
        <v>%</v>
      </c>
      <c r="U26" s="30"/>
      <c r="V26" s="23">
        <v>0</v>
      </c>
      <c r="W26" s="23">
        <v>0</v>
      </c>
      <c r="X26" s="23">
        <v>0</v>
      </c>
      <c r="Y26" s="8" t="str">
        <f t="shared" si="20"/>
        <v>%</v>
      </c>
      <c r="Z26" s="30"/>
      <c r="AA26" s="23">
        <v>0</v>
      </c>
      <c r="AB26" s="23">
        <v>0</v>
      </c>
      <c r="AC26" s="23">
        <v>0</v>
      </c>
      <c r="AD26" s="8" t="str">
        <f t="shared" si="21"/>
        <v>%</v>
      </c>
      <c r="AE26" s="30"/>
      <c r="AF26" s="23">
        <v>0</v>
      </c>
      <c r="AG26" s="23">
        <v>0</v>
      </c>
      <c r="AH26" s="23">
        <v>0</v>
      </c>
      <c r="AI26" s="8" t="str">
        <f t="shared" si="22"/>
        <v>%</v>
      </c>
      <c r="AJ26" s="30"/>
      <c r="AK26" s="23">
        <f t="shared" si="14"/>
        <v>0</v>
      </c>
      <c r="AL26" s="23">
        <f t="shared" si="15"/>
        <v>0</v>
      </c>
      <c r="AM26" s="23">
        <f t="shared" si="16"/>
        <v>10339</v>
      </c>
      <c r="AN26" s="8">
        <f t="shared" si="23"/>
        <v>0</v>
      </c>
    </row>
    <row r="27" spans="1:40" ht="15.75" x14ac:dyDescent="0.25">
      <c r="A27" s="14" t="str">
        <f t="shared" si="0"/>
        <v>Revenues</v>
      </c>
      <c r="B27" s="15" t="s">
        <v>27</v>
      </c>
      <c r="C27" s="5" t="s">
        <v>17</v>
      </c>
      <c r="D27" s="16" t="s">
        <v>32</v>
      </c>
      <c r="E27" s="18" t="s">
        <v>33</v>
      </c>
      <c r="F27" s="5"/>
      <c r="G27" s="19">
        <v>825454.88</v>
      </c>
      <c r="H27" s="19">
        <v>1637159.33</v>
      </c>
      <c r="I27" s="19">
        <v>4702206</v>
      </c>
      <c r="J27" s="20">
        <f t="shared" si="2"/>
        <v>0.34816835544848523</v>
      </c>
      <c r="K27" s="29"/>
      <c r="L27" s="19">
        <v>0</v>
      </c>
      <c r="M27" s="19">
        <v>0</v>
      </c>
      <c r="N27" s="19">
        <v>0</v>
      </c>
      <c r="O27" s="20" t="str">
        <f t="shared" si="18"/>
        <v>%</v>
      </c>
      <c r="P27" s="29"/>
      <c r="Q27" s="19">
        <v>0</v>
      </c>
      <c r="R27" s="19">
        <v>0</v>
      </c>
      <c r="S27" s="19">
        <v>0</v>
      </c>
      <c r="T27" s="8" t="str">
        <f t="shared" si="19"/>
        <v>%</v>
      </c>
      <c r="U27" s="30"/>
      <c r="V27" s="19">
        <v>0</v>
      </c>
      <c r="W27" s="19">
        <v>0</v>
      </c>
      <c r="X27" s="23">
        <v>0</v>
      </c>
      <c r="Y27" s="8" t="str">
        <f t="shared" si="20"/>
        <v>%</v>
      </c>
      <c r="Z27" s="30"/>
      <c r="AA27" s="23">
        <v>254276.98</v>
      </c>
      <c r="AB27" s="23">
        <v>744799.85</v>
      </c>
      <c r="AC27" s="23">
        <v>5120384</v>
      </c>
      <c r="AD27" s="8">
        <f t="shared" si="21"/>
        <v>0.14545781136727245</v>
      </c>
      <c r="AE27" s="30"/>
      <c r="AF27" s="19">
        <v>0</v>
      </c>
      <c r="AG27" s="19">
        <v>0</v>
      </c>
      <c r="AH27" s="23">
        <v>0</v>
      </c>
      <c r="AI27" s="8" t="str">
        <f t="shared" si="22"/>
        <v>%</v>
      </c>
      <c r="AJ27" s="30"/>
      <c r="AK27" s="23">
        <f t="shared" si="14"/>
        <v>1079731.8600000001</v>
      </c>
      <c r="AL27" s="23">
        <f t="shared" si="15"/>
        <v>2381959.1800000002</v>
      </c>
      <c r="AM27" s="23">
        <f t="shared" si="16"/>
        <v>9822590</v>
      </c>
      <c r="AN27" s="8">
        <f t="shared" si="23"/>
        <v>0.24249807637293222</v>
      </c>
    </row>
    <row r="28" spans="1:4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34</v>
      </c>
      <c r="E28" s="18">
        <v>3900</v>
      </c>
      <c r="F28" s="5"/>
      <c r="G28" s="23">
        <v>0</v>
      </c>
      <c r="H28" s="23">
        <v>0</v>
      </c>
      <c r="I28" s="23">
        <v>0</v>
      </c>
      <c r="J28" s="8" t="str">
        <f t="shared" si="2"/>
        <v>%</v>
      </c>
      <c r="K28" s="30"/>
      <c r="L28" s="19">
        <v>0</v>
      </c>
      <c r="M28" s="19">
        <v>0</v>
      </c>
      <c r="N28" s="19">
        <v>0</v>
      </c>
      <c r="O28" s="8" t="str">
        <f t="shared" si="18"/>
        <v>%</v>
      </c>
      <c r="P28" s="30"/>
      <c r="Q28" s="23">
        <v>0</v>
      </c>
      <c r="R28" s="23">
        <v>0</v>
      </c>
      <c r="S28" s="23">
        <v>0</v>
      </c>
      <c r="T28" s="8" t="str">
        <f t="shared" si="19"/>
        <v>%</v>
      </c>
      <c r="U28" s="30"/>
      <c r="V28" s="19">
        <v>0</v>
      </c>
      <c r="W28" s="19">
        <v>0</v>
      </c>
      <c r="X28" s="23">
        <v>0</v>
      </c>
      <c r="Y28" s="8" t="str">
        <f t="shared" si="20"/>
        <v>%</v>
      </c>
      <c r="Z28" s="30"/>
      <c r="AA28" s="19">
        <v>0</v>
      </c>
      <c r="AB28" s="19">
        <v>0</v>
      </c>
      <c r="AC28" s="23">
        <v>0</v>
      </c>
      <c r="AD28" s="8" t="str">
        <f t="shared" si="21"/>
        <v>%</v>
      </c>
      <c r="AE28" s="30"/>
      <c r="AF28" s="19">
        <v>0</v>
      </c>
      <c r="AG28" s="19">
        <v>0</v>
      </c>
      <c r="AH28" s="23">
        <v>0</v>
      </c>
      <c r="AI28" s="8" t="str">
        <f t="shared" si="22"/>
        <v>%</v>
      </c>
      <c r="AJ28" s="30"/>
      <c r="AK28" s="23">
        <f t="shared" si="14"/>
        <v>0</v>
      </c>
      <c r="AL28" s="23">
        <f t="shared" si="15"/>
        <v>0</v>
      </c>
      <c r="AM28" s="23">
        <f t="shared" si="16"/>
        <v>0</v>
      </c>
      <c r="AN28" s="8" t="str">
        <f t="shared" si="23"/>
        <v>%</v>
      </c>
    </row>
    <row r="29" spans="1:40" ht="27.75" customHeight="1" x14ac:dyDescent="0.25">
      <c r="A29" s="3"/>
      <c r="B29" s="3"/>
      <c r="C29" s="9" t="s">
        <v>35</v>
      </c>
      <c r="D29" s="5"/>
      <c r="E29" s="5"/>
      <c r="F29" s="5"/>
      <c r="G29" s="59">
        <f>SUM(G13:G28)</f>
        <v>825454.88</v>
      </c>
      <c r="H29" s="59">
        <f>SUM(H13:H28)</f>
        <v>1672012.98</v>
      </c>
      <c r="I29" s="59">
        <f>SUM(I13:I28)</f>
        <v>4832545</v>
      </c>
      <c r="J29" s="32">
        <f>IF(I29=0,"",H29/I29)</f>
        <v>0.34599015218689116</v>
      </c>
      <c r="K29" s="30"/>
      <c r="L29" s="59">
        <f>SUM(L13:L28)</f>
        <v>5678.51</v>
      </c>
      <c r="M29" s="59">
        <f>SUM(M13:M28)</f>
        <v>26928.03</v>
      </c>
      <c r="N29" s="59">
        <f>SUM(N13:N28)</f>
        <v>3879525</v>
      </c>
      <c r="O29" s="32">
        <f>IF(N29=0,"",M29/N29)</f>
        <v>6.941063661144083E-3</v>
      </c>
      <c r="P29" s="30"/>
      <c r="Q29" s="59">
        <f>SUM(Q13:Q28)</f>
        <v>940538.6</v>
      </c>
      <c r="R29" s="59">
        <f>SUM(R13:R28)</f>
        <v>2287570.37</v>
      </c>
      <c r="S29" s="59">
        <f>SUM(S13:S28)</f>
        <v>9458223</v>
      </c>
      <c r="T29" s="32">
        <f>IF(S29=0,"",R29/S29)</f>
        <v>0.24186048161478113</v>
      </c>
      <c r="U29" s="30"/>
      <c r="V29" s="59">
        <f>SUM(V13:V28)</f>
        <v>0</v>
      </c>
      <c r="W29" s="59">
        <f>SUM(W13:W28)</f>
        <v>0</v>
      </c>
      <c r="X29" s="59">
        <f>SUM(X13:X28)</f>
        <v>0</v>
      </c>
      <c r="Y29" s="32" t="str">
        <f>IF(X29=0,"",W29/X29)</f>
        <v/>
      </c>
      <c r="Z29" s="30"/>
      <c r="AA29" s="59">
        <f>SUM(AA13:AA28)</f>
        <v>254276.98</v>
      </c>
      <c r="AB29" s="59">
        <f>SUM(AB13:AB28)</f>
        <v>744799.85</v>
      </c>
      <c r="AC29" s="59">
        <f>SUM(AC13:AC28)</f>
        <v>5120384</v>
      </c>
      <c r="AD29" s="32">
        <f>IF(AC29=0,"",AB29/AC29)</f>
        <v>0.14545781136727245</v>
      </c>
      <c r="AE29" s="30"/>
      <c r="AF29" s="59">
        <f>SUM(AF13:AF28)</f>
        <v>0</v>
      </c>
      <c r="AG29" s="59">
        <f>SUM(AG13:AG28)</f>
        <v>0</v>
      </c>
      <c r="AH29" s="59">
        <f>SUM(AH13:AH28)</f>
        <v>0</v>
      </c>
      <c r="AI29" s="32" t="str">
        <f>IF(AH29=0,"",AG29/AH29)</f>
        <v/>
      </c>
      <c r="AJ29" s="30"/>
      <c r="AK29" s="59">
        <f>SUM(AK13:AK28)</f>
        <v>2025948.9700000002</v>
      </c>
      <c r="AL29" s="59">
        <f>SUM(AL13:AL28)</f>
        <v>4731311.2300000004</v>
      </c>
      <c r="AM29" s="59">
        <f>SUM(AM13:AM28)</f>
        <v>23290677</v>
      </c>
      <c r="AN29" s="32">
        <f>IF(AM29=0,"",AL29/AM29)</f>
        <v>0.20314185070704474</v>
      </c>
    </row>
    <row r="30" spans="1:40" x14ac:dyDescent="0.2">
      <c r="A30" s="3"/>
      <c r="B30" s="3"/>
      <c r="C30" s="5"/>
      <c r="D30" s="5"/>
      <c r="E30" s="5"/>
      <c r="F30" s="5"/>
      <c r="G30" s="30"/>
      <c r="H30" s="30"/>
      <c r="I30" s="30"/>
      <c r="J30" s="8"/>
      <c r="K30" s="30"/>
      <c r="L30" s="30"/>
      <c r="M30" s="30"/>
      <c r="N30" s="30"/>
      <c r="O30" s="8"/>
      <c r="P30" s="30"/>
      <c r="Q30" s="30"/>
      <c r="R30" s="30"/>
      <c r="S30" s="30"/>
      <c r="T30" s="8"/>
      <c r="U30" s="30"/>
      <c r="V30" s="30"/>
      <c r="W30" s="30"/>
      <c r="X30" s="30"/>
      <c r="Y30" s="8"/>
      <c r="Z30" s="30"/>
      <c r="AA30" s="30"/>
      <c r="AB30" s="30"/>
      <c r="AC30" s="30"/>
      <c r="AD30" s="8"/>
      <c r="AE30" s="30"/>
      <c r="AF30" s="30"/>
      <c r="AG30" s="30"/>
      <c r="AH30" s="30"/>
      <c r="AI30" s="8"/>
      <c r="AJ30" s="30"/>
      <c r="AK30" s="30"/>
      <c r="AL30" s="30"/>
      <c r="AM30" s="30"/>
      <c r="AN30" s="8"/>
    </row>
    <row r="31" spans="1:40" ht="15.75" x14ac:dyDescent="0.25">
      <c r="A31" s="3"/>
      <c r="B31" s="3"/>
      <c r="C31" s="9" t="s">
        <v>36</v>
      </c>
      <c r="D31" s="5"/>
      <c r="E31" s="5"/>
      <c r="F31" s="5"/>
      <c r="G31" s="30"/>
      <c r="H31" s="30"/>
      <c r="I31" s="30"/>
      <c r="J31" s="8"/>
      <c r="K31" s="30"/>
      <c r="L31" s="30"/>
      <c r="M31" s="30"/>
      <c r="N31" s="30"/>
      <c r="O31" s="8"/>
      <c r="P31" s="30"/>
      <c r="Q31" s="30"/>
      <c r="R31" s="30"/>
      <c r="S31" s="30"/>
      <c r="T31" s="8"/>
      <c r="U31" s="30"/>
      <c r="V31" s="30"/>
      <c r="W31" s="30"/>
      <c r="X31" s="30"/>
      <c r="Y31" s="8"/>
      <c r="Z31" s="30"/>
      <c r="AA31" s="30"/>
      <c r="AB31" s="30"/>
      <c r="AC31" s="30"/>
      <c r="AD31" s="8"/>
      <c r="AE31" s="30"/>
      <c r="AF31" s="30"/>
      <c r="AG31" s="30"/>
      <c r="AH31" s="30"/>
      <c r="AI31" s="8"/>
      <c r="AJ31" s="30"/>
      <c r="AK31" s="30"/>
      <c r="AL31" s="30"/>
      <c r="AM31" s="30"/>
      <c r="AN31" s="8"/>
    </row>
    <row r="32" spans="1:40" ht="15.75" x14ac:dyDescent="0.25">
      <c r="A32" s="14" t="s">
        <v>36</v>
      </c>
      <c r="B32" s="3" t="s">
        <v>37</v>
      </c>
      <c r="C32" s="5" t="s">
        <v>17</v>
      </c>
      <c r="D32" s="5" t="s">
        <v>37</v>
      </c>
      <c r="E32" s="5"/>
      <c r="F32" s="5"/>
      <c r="G32" s="30"/>
      <c r="H32" s="30"/>
      <c r="I32" s="30"/>
      <c r="J32" s="8"/>
      <c r="K32" s="30"/>
      <c r="L32" s="30"/>
      <c r="M32" s="30"/>
      <c r="N32" s="30"/>
      <c r="O32" s="8"/>
      <c r="P32" s="30"/>
      <c r="Q32" s="30"/>
      <c r="R32" s="30"/>
      <c r="S32" s="30"/>
      <c r="T32" s="8"/>
      <c r="U32" s="30"/>
      <c r="V32" s="30"/>
      <c r="W32" s="30"/>
      <c r="X32" s="30"/>
      <c r="Y32" s="8"/>
      <c r="Z32" s="30"/>
      <c r="AA32" s="30"/>
      <c r="AB32" s="30"/>
      <c r="AC32" s="30"/>
      <c r="AD32" s="8"/>
      <c r="AE32" s="30"/>
      <c r="AF32" s="30"/>
      <c r="AG32" s="30"/>
      <c r="AH32" s="30"/>
      <c r="AI32" s="8"/>
      <c r="AJ32" s="30"/>
      <c r="AK32" s="30"/>
      <c r="AL32" s="30"/>
      <c r="AM32" s="30"/>
      <c r="AN32" s="8"/>
    </row>
    <row r="33" spans="1:40" ht="15.75" x14ac:dyDescent="0.25">
      <c r="A33" s="14" t="s">
        <v>36</v>
      </c>
      <c r="B33" s="3" t="s">
        <v>37</v>
      </c>
      <c r="C33" s="5" t="s">
        <v>17</v>
      </c>
      <c r="D33" s="33" t="s">
        <v>65</v>
      </c>
      <c r="E33" s="18">
        <v>5000</v>
      </c>
      <c r="F33" s="34"/>
      <c r="G33" s="19">
        <v>1109.19</v>
      </c>
      <c r="H33" s="19">
        <v>8949.94</v>
      </c>
      <c r="I33" s="23">
        <v>105879</v>
      </c>
      <c r="J33" s="8">
        <f t="shared" ref="J33:J47" si="24">IF(I33=0,"%",H33/I33)</f>
        <v>8.4529887890894329E-2</v>
      </c>
      <c r="K33" s="30"/>
      <c r="L33" s="19">
        <v>0</v>
      </c>
      <c r="M33" s="19">
        <v>0</v>
      </c>
      <c r="N33" s="19">
        <v>0</v>
      </c>
      <c r="O33" s="8" t="str">
        <f t="shared" ref="O33:O49" si="25">IF(N33=0,"%",M33/N33)</f>
        <v>%</v>
      </c>
      <c r="P33" s="30"/>
      <c r="Q33" s="23">
        <v>697302.4600000002</v>
      </c>
      <c r="R33" s="23">
        <v>1253043.2900000005</v>
      </c>
      <c r="S33" s="23">
        <v>2470202</v>
      </c>
      <c r="T33" s="8">
        <f t="shared" ref="T33:T49" si="26">IF(S33=0,"%",R33/S33)</f>
        <v>0.50726349100195067</v>
      </c>
      <c r="U33" s="30"/>
      <c r="V33" s="19">
        <v>0</v>
      </c>
      <c r="W33" s="19">
        <v>0</v>
      </c>
      <c r="X33" s="23">
        <v>0</v>
      </c>
      <c r="Y33" s="8" t="str">
        <f t="shared" ref="Y33:Y49" si="27">IF(X33=0,"%",W33/X33)</f>
        <v>%</v>
      </c>
      <c r="Z33" s="30"/>
      <c r="AA33" s="19">
        <v>0</v>
      </c>
      <c r="AB33" s="19">
        <v>0</v>
      </c>
      <c r="AC33" s="23">
        <v>0</v>
      </c>
      <c r="AD33" s="8" t="str">
        <f t="shared" ref="AD33:AD49" si="28">IF(AC33=0,"%",AB33/AC33)</f>
        <v>%</v>
      </c>
      <c r="AE33" s="30"/>
      <c r="AF33" s="19">
        <v>0</v>
      </c>
      <c r="AG33" s="19">
        <v>0</v>
      </c>
      <c r="AH33" s="23">
        <v>0</v>
      </c>
      <c r="AI33" s="8" t="str">
        <f t="shared" ref="AI33:AI49" si="29">IF(AH33=0,"%",AG33/AH33)</f>
        <v>%</v>
      </c>
      <c r="AJ33" s="30"/>
      <c r="AK33" s="23">
        <f>G33+L33+Q33+V33+AA33+AF33</f>
        <v>698411.65000000014</v>
      </c>
      <c r="AL33" s="23">
        <f t="shared" ref="AL33" si="30">H33+M33+R33+W33+AB33+AG33</f>
        <v>1261993.2300000004</v>
      </c>
      <c r="AM33" s="23">
        <f>I33+N33+S33+X33+AC33+AH33</f>
        <v>2576081</v>
      </c>
      <c r="AN33" s="8">
        <f t="shared" ref="AN33:AN49" si="31">IF(AM33=0,"%",AL33/AM33)</f>
        <v>0.48988880008043245</v>
      </c>
    </row>
    <row r="34" spans="1:40" ht="15.75" x14ac:dyDescent="0.25">
      <c r="A34" s="14" t="s">
        <v>36</v>
      </c>
      <c r="B34" s="3" t="s">
        <v>37</v>
      </c>
      <c r="C34" s="5" t="s">
        <v>17</v>
      </c>
      <c r="D34" s="33" t="s">
        <v>66</v>
      </c>
      <c r="E34" s="18">
        <v>6000</v>
      </c>
      <c r="F34" s="34"/>
      <c r="G34" s="19">
        <v>46990.609999999993</v>
      </c>
      <c r="H34" s="19">
        <v>112157.12000000002</v>
      </c>
      <c r="I34" s="23">
        <v>399162</v>
      </c>
      <c r="J34" s="8">
        <f t="shared" si="24"/>
        <v>0.28098145615063563</v>
      </c>
      <c r="K34" s="30"/>
      <c r="L34" s="19">
        <v>0</v>
      </c>
      <c r="M34" s="19">
        <v>0</v>
      </c>
      <c r="N34" s="19">
        <v>0</v>
      </c>
      <c r="O34" s="8" t="str">
        <f t="shared" si="25"/>
        <v>%</v>
      </c>
      <c r="P34" s="30"/>
      <c r="Q34" s="23">
        <v>127319.09999999996</v>
      </c>
      <c r="R34" s="23">
        <v>326458.40999999992</v>
      </c>
      <c r="S34" s="23">
        <v>1973783</v>
      </c>
      <c r="T34" s="8">
        <f t="shared" si="26"/>
        <v>0.16539731571302413</v>
      </c>
      <c r="U34" s="30"/>
      <c r="V34" s="23">
        <v>0</v>
      </c>
      <c r="W34" s="23">
        <v>0</v>
      </c>
      <c r="X34" s="23">
        <v>0</v>
      </c>
      <c r="Y34" s="8" t="str">
        <f t="shared" si="27"/>
        <v>%</v>
      </c>
      <c r="Z34" s="30"/>
      <c r="AA34" s="23">
        <v>0</v>
      </c>
      <c r="AB34" s="23">
        <v>0</v>
      </c>
      <c r="AC34" s="23">
        <v>0</v>
      </c>
      <c r="AD34" s="8" t="str">
        <f t="shared" si="28"/>
        <v>%</v>
      </c>
      <c r="AE34" s="30"/>
      <c r="AF34" s="23">
        <v>0</v>
      </c>
      <c r="AG34" s="23">
        <v>0</v>
      </c>
      <c r="AH34" s="23">
        <v>0</v>
      </c>
      <c r="AI34" s="8" t="str">
        <f t="shared" si="29"/>
        <v>%</v>
      </c>
      <c r="AJ34" s="30"/>
      <c r="AK34" s="23">
        <f t="shared" ref="AK34:AK49" si="32">G34+L34+Q34+V34+AA34+AF34</f>
        <v>174309.70999999996</v>
      </c>
      <c r="AL34" s="23">
        <f t="shared" ref="AL34:AL49" si="33">H34+M34+R34+W34+AB34+AG34</f>
        <v>438615.52999999991</v>
      </c>
      <c r="AM34" s="23">
        <f t="shared" ref="AM34:AM49" si="34">I34+N34+S34+X34+AC34+AH34</f>
        <v>2372945</v>
      </c>
      <c r="AN34" s="8">
        <f t="shared" si="31"/>
        <v>0.18484015853717634</v>
      </c>
    </row>
    <row r="35" spans="1:40" ht="15.75" x14ac:dyDescent="0.25">
      <c r="A35" s="14" t="s">
        <v>36</v>
      </c>
      <c r="B35" s="3" t="s">
        <v>37</v>
      </c>
      <c r="C35" s="5" t="s">
        <v>17</v>
      </c>
      <c r="D35" s="33" t="s">
        <v>67</v>
      </c>
      <c r="E35" s="18">
        <v>7100</v>
      </c>
      <c r="F35" s="34"/>
      <c r="G35" s="19">
        <v>7607.68</v>
      </c>
      <c r="H35" s="19">
        <v>18168.68</v>
      </c>
      <c r="I35" s="23">
        <v>131500</v>
      </c>
      <c r="J35" s="8">
        <f t="shared" si="24"/>
        <v>0.13816486692015209</v>
      </c>
      <c r="K35" s="30"/>
      <c r="L35" s="19">
        <v>0</v>
      </c>
      <c r="M35" s="19">
        <v>0</v>
      </c>
      <c r="N35" s="19">
        <v>0</v>
      </c>
      <c r="O35" s="8" t="str">
        <f t="shared" si="25"/>
        <v>%</v>
      </c>
      <c r="P35" s="30"/>
      <c r="Q35" s="23">
        <v>0</v>
      </c>
      <c r="R35" s="23">
        <v>0</v>
      </c>
      <c r="S35" s="23">
        <v>0</v>
      </c>
      <c r="T35" s="8" t="str">
        <f t="shared" si="26"/>
        <v>%</v>
      </c>
      <c r="U35" s="30"/>
      <c r="V35" s="23">
        <v>0</v>
      </c>
      <c r="W35" s="23">
        <v>0</v>
      </c>
      <c r="X35" s="23">
        <v>0</v>
      </c>
      <c r="Y35" s="8" t="str">
        <f t="shared" si="27"/>
        <v>%</v>
      </c>
      <c r="Z35" s="30"/>
      <c r="AA35" s="23">
        <v>0</v>
      </c>
      <c r="AB35" s="23">
        <v>0</v>
      </c>
      <c r="AC35" s="23">
        <v>0</v>
      </c>
      <c r="AD35" s="8" t="str">
        <f t="shared" si="28"/>
        <v>%</v>
      </c>
      <c r="AE35" s="30"/>
      <c r="AF35" s="23">
        <v>0</v>
      </c>
      <c r="AG35" s="23">
        <v>0</v>
      </c>
      <c r="AH35" s="23">
        <v>0</v>
      </c>
      <c r="AI35" s="8" t="str">
        <f t="shared" si="29"/>
        <v>%</v>
      </c>
      <c r="AJ35" s="30"/>
      <c r="AK35" s="23">
        <f t="shared" si="32"/>
        <v>7607.68</v>
      </c>
      <c r="AL35" s="23">
        <f t="shared" si="33"/>
        <v>18168.68</v>
      </c>
      <c r="AM35" s="23">
        <f t="shared" si="34"/>
        <v>131500</v>
      </c>
      <c r="AN35" s="8">
        <f t="shared" si="31"/>
        <v>0.13816486692015209</v>
      </c>
    </row>
    <row r="36" spans="1:40" ht="15.75" x14ac:dyDescent="0.25">
      <c r="A36" s="14" t="s">
        <v>36</v>
      </c>
      <c r="B36" s="3" t="s">
        <v>37</v>
      </c>
      <c r="C36" s="5"/>
      <c r="D36" s="33" t="s">
        <v>68</v>
      </c>
      <c r="E36" s="18">
        <v>7200</v>
      </c>
      <c r="F36" s="34"/>
      <c r="G36" s="19">
        <v>42558.45</v>
      </c>
      <c r="H36" s="19">
        <v>107117.24000000002</v>
      </c>
      <c r="I36" s="23">
        <v>434783</v>
      </c>
      <c r="J36" s="8">
        <f t="shared" si="24"/>
        <v>0.24636943026751282</v>
      </c>
      <c r="K36" s="30"/>
      <c r="L36" s="19">
        <v>0</v>
      </c>
      <c r="M36" s="19">
        <v>0</v>
      </c>
      <c r="N36" s="19">
        <v>0</v>
      </c>
      <c r="O36" s="8" t="str">
        <f t="shared" si="25"/>
        <v>%</v>
      </c>
      <c r="P36" s="30"/>
      <c r="Q36" s="23">
        <v>0</v>
      </c>
      <c r="R36" s="23">
        <v>0</v>
      </c>
      <c r="S36" s="23">
        <v>399588</v>
      </c>
      <c r="T36" s="8">
        <f t="shared" si="26"/>
        <v>0</v>
      </c>
      <c r="U36" s="30"/>
      <c r="V36" s="23">
        <v>0</v>
      </c>
      <c r="W36" s="23">
        <v>0</v>
      </c>
      <c r="X36" s="23">
        <v>0</v>
      </c>
      <c r="Y36" s="8" t="str">
        <f t="shared" si="27"/>
        <v>%</v>
      </c>
      <c r="Z36" s="30"/>
      <c r="AA36" s="23">
        <v>0</v>
      </c>
      <c r="AB36" s="23">
        <v>0</v>
      </c>
      <c r="AC36" s="23">
        <v>0</v>
      </c>
      <c r="AD36" s="8" t="str">
        <f t="shared" si="28"/>
        <v>%</v>
      </c>
      <c r="AE36" s="30"/>
      <c r="AF36" s="23">
        <v>0</v>
      </c>
      <c r="AG36" s="23">
        <v>0</v>
      </c>
      <c r="AH36" s="23">
        <v>0</v>
      </c>
      <c r="AI36" s="8" t="str">
        <f t="shared" si="29"/>
        <v>%</v>
      </c>
      <c r="AJ36" s="30"/>
      <c r="AK36" s="23">
        <f t="shared" si="32"/>
        <v>42558.45</v>
      </c>
      <c r="AL36" s="23">
        <f t="shared" si="33"/>
        <v>107117.24000000002</v>
      </c>
      <c r="AM36" s="23">
        <f t="shared" si="34"/>
        <v>834371</v>
      </c>
      <c r="AN36" s="8">
        <f t="shared" si="31"/>
        <v>0.12838082819273444</v>
      </c>
    </row>
    <row r="37" spans="1:40" ht="15.75" x14ac:dyDescent="0.25">
      <c r="A37" s="14" t="s">
        <v>36</v>
      </c>
      <c r="B37" s="3" t="s">
        <v>37</v>
      </c>
      <c r="C37" s="5" t="s">
        <v>17</v>
      </c>
      <c r="D37" s="33" t="s">
        <v>69</v>
      </c>
      <c r="E37" s="18">
        <v>7300</v>
      </c>
      <c r="F37" s="34"/>
      <c r="G37" s="19">
        <v>0</v>
      </c>
      <c r="H37" s="19">
        <v>0</v>
      </c>
      <c r="I37" s="23">
        <v>0</v>
      </c>
      <c r="J37" s="8" t="str">
        <f t="shared" si="24"/>
        <v>%</v>
      </c>
      <c r="K37" s="30"/>
      <c r="L37" s="19">
        <v>0</v>
      </c>
      <c r="M37" s="19">
        <v>0</v>
      </c>
      <c r="N37" s="19">
        <v>0</v>
      </c>
      <c r="O37" s="8" t="str">
        <f t="shared" si="25"/>
        <v>%</v>
      </c>
      <c r="P37" s="30"/>
      <c r="Q37" s="23">
        <v>6417.76</v>
      </c>
      <c r="R37" s="23">
        <v>12835.07</v>
      </c>
      <c r="S37" s="23">
        <v>74141</v>
      </c>
      <c r="T37" s="8">
        <f t="shared" si="26"/>
        <v>0.17311703375999785</v>
      </c>
      <c r="U37" s="30"/>
      <c r="V37" s="23">
        <v>0</v>
      </c>
      <c r="W37" s="23">
        <v>0</v>
      </c>
      <c r="X37" s="23">
        <v>0</v>
      </c>
      <c r="Y37" s="8" t="str">
        <f t="shared" si="27"/>
        <v>%</v>
      </c>
      <c r="Z37" s="30"/>
      <c r="AA37" s="23">
        <v>0</v>
      </c>
      <c r="AB37" s="23">
        <v>0</v>
      </c>
      <c r="AC37" s="23">
        <v>0</v>
      </c>
      <c r="AD37" s="8" t="str">
        <f t="shared" si="28"/>
        <v>%</v>
      </c>
      <c r="AE37" s="30"/>
      <c r="AF37" s="23">
        <v>0</v>
      </c>
      <c r="AG37" s="23">
        <v>0</v>
      </c>
      <c r="AH37" s="23">
        <v>0</v>
      </c>
      <c r="AI37" s="8" t="str">
        <f t="shared" si="29"/>
        <v>%</v>
      </c>
      <c r="AJ37" s="30"/>
      <c r="AK37" s="23">
        <f t="shared" si="32"/>
        <v>6417.76</v>
      </c>
      <c r="AL37" s="23">
        <f t="shared" si="33"/>
        <v>12835.07</v>
      </c>
      <c r="AM37" s="23">
        <f t="shared" si="34"/>
        <v>74141</v>
      </c>
      <c r="AN37" s="8">
        <f t="shared" si="31"/>
        <v>0.17311703375999785</v>
      </c>
    </row>
    <row r="38" spans="1:40" ht="15.75" x14ac:dyDescent="0.25">
      <c r="A38" s="14" t="s">
        <v>36</v>
      </c>
      <c r="B38" s="3" t="s">
        <v>37</v>
      </c>
      <c r="C38" s="5" t="s">
        <v>17</v>
      </c>
      <c r="D38" s="33" t="s">
        <v>70</v>
      </c>
      <c r="E38" s="18">
        <v>7400</v>
      </c>
      <c r="F38" s="34"/>
      <c r="G38" s="19">
        <v>0</v>
      </c>
      <c r="H38" s="19">
        <v>0</v>
      </c>
      <c r="I38" s="23">
        <v>0</v>
      </c>
      <c r="J38" s="8" t="str">
        <f t="shared" si="24"/>
        <v>%</v>
      </c>
      <c r="K38" s="30"/>
      <c r="L38" s="19">
        <v>0</v>
      </c>
      <c r="M38" s="19">
        <v>0</v>
      </c>
      <c r="N38" s="19">
        <v>0</v>
      </c>
      <c r="O38" s="8" t="str">
        <f t="shared" si="25"/>
        <v>%</v>
      </c>
      <c r="P38" s="30"/>
      <c r="Q38" s="23">
        <v>0</v>
      </c>
      <c r="R38" s="23">
        <v>74874.350000000006</v>
      </c>
      <c r="S38" s="23">
        <v>3000000</v>
      </c>
      <c r="T38" s="8">
        <f t="shared" si="26"/>
        <v>2.4958116666666669E-2</v>
      </c>
      <c r="U38" s="30"/>
      <c r="V38" s="23">
        <v>0</v>
      </c>
      <c r="W38" s="23">
        <v>0</v>
      </c>
      <c r="X38" s="23">
        <v>0</v>
      </c>
      <c r="Y38" s="8" t="str">
        <f t="shared" si="27"/>
        <v>%</v>
      </c>
      <c r="Z38" s="30"/>
      <c r="AA38" s="23">
        <v>0</v>
      </c>
      <c r="AB38" s="23">
        <v>0</v>
      </c>
      <c r="AC38" s="23">
        <v>0</v>
      </c>
      <c r="AD38" s="8" t="str">
        <f t="shared" si="28"/>
        <v>%</v>
      </c>
      <c r="AE38" s="30"/>
      <c r="AF38" s="23">
        <v>0</v>
      </c>
      <c r="AG38" s="23">
        <v>0</v>
      </c>
      <c r="AH38" s="23">
        <v>0</v>
      </c>
      <c r="AI38" s="8" t="str">
        <f t="shared" si="29"/>
        <v>%</v>
      </c>
      <c r="AJ38" s="30"/>
      <c r="AK38" s="23">
        <f t="shared" si="32"/>
        <v>0</v>
      </c>
      <c r="AL38" s="23">
        <f t="shared" si="33"/>
        <v>74874.350000000006</v>
      </c>
      <c r="AM38" s="23">
        <f t="shared" si="34"/>
        <v>3000000</v>
      </c>
      <c r="AN38" s="8">
        <f t="shared" si="31"/>
        <v>2.4958116666666669E-2</v>
      </c>
    </row>
    <row r="39" spans="1:40" ht="15.75" x14ac:dyDescent="0.25">
      <c r="A39" s="14" t="s">
        <v>36</v>
      </c>
      <c r="B39" s="3" t="s">
        <v>37</v>
      </c>
      <c r="C39" s="5" t="s">
        <v>17</v>
      </c>
      <c r="D39" s="33" t="s">
        <v>71</v>
      </c>
      <c r="E39" s="18">
        <v>7500</v>
      </c>
      <c r="F39" s="34"/>
      <c r="G39" s="19">
        <v>45812.789999999994</v>
      </c>
      <c r="H39" s="19">
        <v>139598.17000000001</v>
      </c>
      <c r="I39" s="23">
        <v>567165</v>
      </c>
      <c r="J39" s="8">
        <f t="shared" si="24"/>
        <v>0.24613325928080895</v>
      </c>
      <c r="K39" s="30"/>
      <c r="L39" s="19">
        <v>0</v>
      </c>
      <c r="M39" s="19">
        <v>0</v>
      </c>
      <c r="N39" s="19">
        <v>0</v>
      </c>
      <c r="O39" s="8" t="str">
        <f t="shared" si="25"/>
        <v>%</v>
      </c>
      <c r="P39" s="30"/>
      <c r="Q39" s="23"/>
      <c r="R39" s="23"/>
      <c r="S39" s="23">
        <v>0</v>
      </c>
      <c r="T39" s="8" t="str">
        <f t="shared" si="26"/>
        <v>%</v>
      </c>
      <c r="U39" s="30"/>
      <c r="V39" s="23">
        <v>0</v>
      </c>
      <c r="W39" s="23">
        <v>0</v>
      </c>
      <c r="X39" s="23">
        <v>0</v>
      </c>
      <c r="Y39" s="8" t="str">
        <f t="shared" si="27"/>
        <v>%</v>
      </c>
      <c r="Z39" s="30"/>
      <c r="AA39" s="23">
        <v>0</v>
      </c>
      <c r="AB39" s="23">
        <v>0</v>
      </c>
      <c r="AC39" s="23">
        <v>0</v>
      </c>
      <c r="AD39" s="8" t="str">
        <f t="shared" si="28"/>
        <v>%</v>
      </c>
      <c r="AE39" s="30"/>
      <c r="AF39" s="23">
        <v>0</v>
      </c>
      <c r="AG39" s="23">
        <v>0</v>
      </c>
      <c r="AH39" s="23">
        <v>0</v>
      </c>
      <c r="AI39" s="8" t="str">
        <f t="shared" si="29"/>
        <v>%</v>
      </c>
      <c r="AJ39" s="30"/>
      <c r="AK39" s="23">
        <f t="shared" si="32"/>
        <v>45812.789999999994</v>
      </c>
      <c r="AL39" s="23">
        <f t="shared" si="33"/>
        <v>139598.17000000001</v>
      </c>
      <c r="AM39" s="23">
        <f t="shared" si="34"/>
        <v>567165</v>
      </c>
      <c r="AN39" s="8">
        <f t="shared" si="31"/>
        <v>0.24613325928080895</v>
      </c>
    </row>
    <row r="40" spans="1:40" ht="15.75" x14ac:dyDescent="0.25">
      <c r="A40" s="14" t="s">
        <v>36</v>
      </c>
      <c r="B40" s="3" t="s">
        <v>37</v>
      </c>
      <c r="C40" s="5" t="s">
        <v>17</v>
      </c>
      <c r="D40" s="33" t="s">
        <v>72</v>
      </c>
      <c r="E40" s="18">
        <v>7600</v>
      </c>
      <c r="F40" s="34"/>
      <c r="G40" s="19">
        <v>0</v>
      </c>
      <c r="H40" s="19">
        <v>0</v>
      </c>
      <c r="I40" s="23">
        <v>0</v>
      </c>
      <c r="J40" s="8" t="str">
        <f t="shared" si="24"/>
        <v>%</v>
      </c>
      <c r="K40" s="30"/>
      <c r="L40" s="19">
        <v>445226.59</v>
      </c>
      <c r="M40" s="19">
        <v>487092.25</v>
      </c>
      <c r="N40" s="19">
        <v>3387595</v>
      </c>
      <c r="O40" s="8">
        <f t="shared" si="25"/>
        <v>0.14378703770669163</v>
      </c>
      <c r="P40" s="30"/>
      <c r="Q40" s="23"/>
      <c r="R40" s="23"/>
      <c r="S40" s="23">
        <v>0</v>
      </c>
      <c r="T40" s="8" t="str">
        <f t="shared" si="26"/>
        <v>%</v>
      </c>
      <c r="U40" s="30"/>
      <c r="V40" s="23">
        <v>0</v>
      </c>
      <c r="W40" s="23">
        <v>0</v>
      </c>
      <c r="X40" s="23">
        <v>0</v>
      </c>
      <c r="Y40" s="8" t="str">
        <f t="shared" si="27"/>
        <v>%</v>
      </c>
      <c r="Z40" s="30"/>
      <c r="AA40" s="23">
        <v>0</v>
      </c>
      <c r="AB40" s="23">
        <v>0</v>
      </c>
      <c r="AC40" s="23">
        <v>0</v>
      </c>
      <c r="AD40" s="8" t="str">
        <f t="shared" si="28"/>
        <v>%</v>
      </c>
      <c r="AE40" s="30"/>
      <c r="AF40" s="23">
        <v>0</v>
      </c>
      <c r="AG40" s="23">
        <v>0</v>
      </c>
      <c r="AH40" s="23">
        <v>0</v>
      </c>
      <c r="AI40" s="8" t="str">
        <f t="shared" si="29"/>
        <v>%</v>
      </c>
      <c r="AJ40" s="30"/>
      <c r="AK40" s="23">
        <f t="shared" si="32"/>
        <v>445226.59</v>
      </c>
      <c r="AL40" s="23">
        <f t="shared" si="33"/>
        <v>487092.25</v>
      </c>
      <c r="AM40" s="23">
        <f t="shared" si="34"/>
        <v>3387595</v>
      </c>
      <c r="AN40" s="8">
        <f t="shared" si="31"/>
        <v>0.14378703770669163</v>
      </c>
    </row>
    <row r="41" spans="1:40" ht="15.75" x14ac:dyDescent="0.25">
      <c r="A41" s="14" t="s">
        <v>36</v>
      </c>
      <c r="B41" s="3" t="s">
        <v>37</v>
      </c>
      <c r="C41" s="5" t="s">
        <v>17</v>
      </c>
      <c r="D41" s="33" t="s">
        <v>73</v>
      </c>
      <c r="E41" s="18">
        <v>7700</v>
      </c>
      <c r="F41" s="34"/>
      <c r="G41" s="19">
        <v>14676.609999999999</v>
      </c>
      <c r="H41" s="19">
        <v>53337.06</v>
      </c>
      <c r="I41" s="23">
        <v>201182</v>
      </c>
      <c r="J41" s="8">
        <f t="shared" si="24"/>
        <v>0.26511844996073208</v>
      </c>
      <c r="K41" s="30"/>
      <c r="L41" s="19">
        <v>0</v>
      </c>
      <c r="M41" s="19">
        <v>0</v>
      </c>
      <c r="N41" s="19">
        <v>0</v>
      </c>
      <c r="O41" s="8" t="str">
        <f t="shared" si="25"/>
        <v>%</v>
      </c>
      <c r="P41" s="30"/>
      <c r="Q41" s="23">
        <v>7525</v>
      </c>
      <c r="R41" s="23">
        <v>7925</v>
      </c>
      <c r="S41" s="23">
        <v>16388</v>
      </c>
      <c r="T41" s="8">
        <f t="shared" si="26"/>
        <v>0.48358555040273371</v>
      </c>
      <c r="U41" s="30"/>
      <c r="V41" s="23">
        <v>0</v>
      </c>
      <c r="W41" s="23">
        <v>0</v>
      </c>
      <c r="X41" s="23">
        <v>0</v>
      </c>
      <c r="Y41" s="8" t="str">
        <f t="shared" si="27"/>
        <v>%</v>
      </c>
      <c r="Z41" s="30"/>
      <c r="AA41" s="23">
        <v>0</v>
      </c>
      <c r="AB41" s="23">
        <v>0</v>
      </c>
      <c r="AC41" s="23">
        <v>0</v>
      </c>
      <c r="AD41" s="8" t="str">
        <f t="shared" si="28"/>
        <v>%</v>
      </c>
      <c r="AE41" s="30"/>
      <c r="AF41" s="23">
        <v>0</v>
      </c>
      <c r="AG41" s="23">
        <v>0</v>
      </c>
      <c r="AH41" s="23">
        <v>0</v>
      </c>
      <c r="AI41" s="8" t="str">
        <f t="shared" si="29"/>
        <v>%</v>
      </c>
      <c r="AJ41" s="30"/>
      <c r="AK41" s="23">
        <f t="shared" si="32"/>
        <v>22201.61</v>
      </c>
      <c r="AL41" s="23">
        <f t="shared" si="33"/>
        <v>61262.06</v>
      </c>
      <c r="AM41" s="23">
        <f t="shared" si="34"/>
        <v>217570</v>
      </c>
      <c r="AN41" s="8">
        <f t="shared" si="31"/>
        <v>0.28157402215378957</v>
      </c>
    </row>
    <row r="42" spans="1:40" ht="15.75" x14ac:dyDescent="0.25">
      <c r="A42" s="14" t="s">
        <v>36</v>
      </c>
      <c r="B42" s="3" t="s">
        <v>37</v>
      </c>
      <c r="C42" s="5" t="s">
        <v>17</v>
      </c>
      <c r="D42" s="33" t="s">
        <v>74</v>
      </c>
      <c r="E42" s="18">
        <v>7800</v>
      </c>
      <c r="F42" s="34"/>
      <c r="G42" s="19">
        <v>489183.04000000004</v>
      </c>
      <c r="H42" s="19">
        <v>731054.65</v>
      </c>
      <c r="I42" s="23">
        <v>2637382</v>
      </c>
      <c r="J42" s="8">
        <f t="shared" si="24"/>
        <v>0.27718951975860912</v>
      </c>
      <c r="K42" s="30"/>
      <c r="L42" s="19">
        <v>0</v>
      </c>
      <c r="M42" s="19">
        <v>0</v>
      </c>
      <c r="N42" s="19">
        <v>0</v>
      </c>
      <c r="O42" s="8" t="str">
        <f t="shared" si="25"/>
        <v>%</v>
      </c>
      <c r="P42" s="30"/>
      <c r="Q42" s="23">
        <v>0</v>
      </c>
      <c r="R42" s="23">
        <v>11947.28</v>
      </c>
      <c r="S42" s="23">
        <v>133206</v>
      </c>
      <c r="T42" s="8">
        <f t="shared" si="26"/>
        <v>8.9690254192754088E-2</v>
      </c>
      <c r="U42" s="30"/>
      <c r="V42" s="23">
        <v>0</v>
      </c>
      <c r="W42" s="23">
        <v>0</v>
      </c>
      <c r="X42" s="23">
        <v>0</v>
      </c>
      <c r="Y42" s="8" t="str">
        <f t="shared" si="27"/>
        <v>%</v>
      </c>
      <c r="Z42" s="30"/>
      <c r="AA42" s="23">
        <v>0</v>
      </c>
      <c r="AB42" s="23">
        <v>0</v>
      </c>
      <c r="AC42" s="23">
        <v>0</v>
      </c>
      <c r="AD42" s="8" t="str">
        <f t="shared" si="28"/>
        <v>%</v>
      </c>
      <c r="AE42" s="30"/>
      <c r="AF42" s="23">
        <v>0</v>
      </c>
      <c r="AG42" s="23">
        <v>0</v>
      </c>
      <c r="AH42" s="23">
        <v>0</v>
      </c>
      <c r="AI42" s="8" t="str">
        <f t="shared" si="29"/>
        <v>%</v>
      </c>
      <c r="AJ42" s="30"/>
      <c r="AK42" s="23">
        <f t="shared" si="32"/>
        <v>489183.04000000004</v>
      </c>
      <c r="AL42" s="23">
        <f t="shared" si="33"/>
        <v>743001.93</v>
      </c>
      <c r="AM42" s="23">
        <f t="shared" si="34"/>
        <v>2770588</v>
      </c>
      <c r="AN42" s="8">
        <f t="shared" si="31"/>
        <v>0.26817481704244733</v>
      </c>
    </row>
    <row r="43" spans="1:40" ht="15.75" x14ac:dyDescent="0.25">
      <c r="A43" s="14" t="s">
        <v>36</v>
      </c>
      <c r="B43" s="3" t="s">
        <v>37</v>
      </c>
      <c r="C43" s="5" t="s">
        <v>17</v>
      </c>
      <c r="D43" s="33" t="s">
        <v>75</v>
      </c>
      <c r="E43" s="18">
        <v>7900</v>
      </c>
      <c r="F43" s="34"/>
      <c r="G43" s="19">
        <v>3859.7999999999997</v>
      </c>
      <c r="H43" s="19">
        <v>13414.26</v>
      </c>
      <c r="I43" s="23">
        <v>141340</v>
      </c>
      <c r="J43" s="8">
        <f t="shared" si="24"/>
        <v>9.4907740200933927E-2</v>
      </c>
      <c r="K43" s="30"/>
      <c r="L43" s="19">
        <v>0</v>
      </c>
      <c r="M43" s="19">
        <v>0</v>
      </c>
      <c r="N43" s="19">
        <v>0</v>
      </c>
      <c r="O43" s="8" t="str">
        <f t="shared" si="25"/>
        <v>%</v>
      </c>
      <c r="P43" s="30"/>
      <c r="Q43" s="23">
        <v>49793.06</v>
      </c>
      <c r="R43" s="23">
        <v>244284.16</v>
      </c>
      <c r="S43" s="23">
        <v>1325115</v>
      </c>
      <c r="T43" s="8">
        <f t="shared" si="26"/>
        <v>0.18434940363666549</v>
      </c>
      <c r="U43" s="30"/>
      <c r="V43" s="23">
        <v>0</v>
      </c>
      <c r="W43" s="23">
        <v>0</v>
      </c>
      <c r="X43" s="23">
        <v>0</v>
      </c>
      <c r="Y43" s="8" t="str">
        <f t="shared" si="27"/>
        <v>%</v>
      </c>
      <c r="Z43" s="30"/>
      <c r="AA43" s="23">
        <v>0</v>
      </c>
      <c r="AB43" s="23">
        <v>0</v>
      </c>
      <c r="AC43" s="23">
        <v>0</v>
      </c>
      <c r="AD43" s="8" t="str">
        <f t="shared" si="28"/>
        <v>%</v>
      </c>
      <c r="AE43" s="30"/>
      <c r="AF43" s="23">
        <v>0</v>
      </c>
      <c r="AG43" s="23">
        <v>0</v>
      </c>
      <c r="AH43" s="23">
        <v>0</v>
      </c>
      <c r="AI43" s="8" t="str">
        <f t="shared" si="29"/>
        <v>%</v>
      </c>
      <c r="AJ43" s="30"/>
      <c r="AK43" s="23">
        <f t="shared" si="32"/>
        <v>53652.86</v>
      </c>
      <c r="AL43" s="23">
        <f t="shared" si="33"/>
        <v>257698.42</v>
      </c>
      <c r="AM43" s="23">
        <f t="shared" si="34"/>
        <v>1466455</v>
      </c>
      <c r="AN43" s="8">
        <f t="shared" si="31"/>
        <v>0.17572882904691928</v>
      </c>
    </row>
    <row r="44" spans="1:40" ht="15.75" x14ac:dyDescent="0.25">
      <c r="A44" s="14" t="s">
        <v>36</v>
      </c>
      <c r="B44" s="3" t="s">
        <v>37</v>
      </c>
      <c r="C44" s="5" t="s">
        <v>17</v>
      </c>
      <c r="D44" s="33" t="s">
        <v>76</v>
      </c>
      <c r="E44" s="18">
        <v>8100</v>
      </c>
      <c r="F44" s="34"/>
      <c r="G44" s="19">
        <v>0</v>
      </c>
      <c r="H44" s="19">
        <v>0</v>
      </c>
      <c r="I44" s="23">
        <v>0</v>
      </c>
      <c r="J44" s="8" t="str">
        <f t="shared" si="24"/>
        <v>%</v>
      </c>
      <c r="K44" s="30"/>
      <c r="L44" s="19">
        <v>0</v>
      </c>
      <c r="M44" s="19">
        <v>0</v>
      </c>
      <c r="N44" s="19">
        <v>0</v>
      </c>
      <c r="O44" s="8" t="str">
        <f t="shared" si="25"/>
        <v>%</v>
      </c>
      <c r="P44" s="30"/>
      <c r="Q44" s="23">
        <v>0</v>
      </c>
      <c r="R44" s="23">
        <v>0</v>
      </c>
      <c r="S44" s="23">
        <v>65800</v>
      </c>
      <c r="T44" s="8">
        <f t="shared" si="26"/>
        <v>0</v>
      </c>
      <c r="U44" s="30"/>
      <c r="V44" s="23">
        <v>0</v>
      </c>
      <c r="W44" s="23">
        <v>0</v>
      </c>
      <c r="X44" s="23">
        <v>0</v>
      </c>
      <c r="Y44" s="8" t="str">
        <f t="shared" si="27"/>
        <v>%</v>
      </c>
      <c r="Z44" s="30"/>
      <c r="AA44" s="23">
        <v>0</v>
      </c>
      <c r="AB44" s="23">
        <v>0</v>
      </c>
      <c r="AC44" s="23">
        <v>0</v>
      </c>
      <c r="AD44" s="8" t="str">
        <f t="shared" si="28"/>
        <v>%</v>
      </c>
      <c r="AE44" s="30"/>
      <c r="AF44" s="23">
        <v>0</v>
      </c>
      <c r="AG44" s="23">
        <v>0</v>
      </c>
      <c r="AH44" s="23">
        <v>0</v>
      </c>
      <c r="AI44" s="8" t="str">
        <f t="shared" si="29"/>
        <v>%</v>
      </c>
      <c r="AJ44" s="30"/>
      <c r="AK44" s="23">
        <f t="shared" si="32"/>
        <v>0</v>
      </c>
      <c r="AL44" s="23">
        <f t="shared" si="33"/>
        <v>0</v>
      </c>
      <c r="AM44" s="23">
        <f t="shared" si="34"/>
        <v>65800</v>
      </c>
      <c r="AN44" s="8">
        <f t="shared" si="31"/>
        <v>0</v>
      </c>
    </row>
    <row r="45" spans="1:40" ht="15.75" x14ac:dyDescent="0.25">
      <c r="A45" s="14" t="s">
        <v>36</v>
      </c>
      <c r="B45" s="3" t="s">
        <v>37</v>
      </c>
      <c r="C45" s="5" t="s">
        <v>17</v>
      </c>
      <c r="D45" s="33" t="s">
        <v>77</v>
      </c>
      <c r="E45" s="18">
        <v>8200</v>
      </c>
      <c r="F45" s="34"/>
      <c r="G45" s="19">
        <v>28192.53</v>
      </c>
      <c r="H45" s="19">
        <v>61772.810000000005</v>
      </c>
      <c r="I45" s="23">
        <v>113580</v>
      </c>
      <c r="J45" s="8">
        <f t="shared" si="24"/>
        <v>0.54387048776192992</v>
      </c>
      <c r="K45" s="30"/>
      <c r="L45" s="19">
        <v>0</v>
      </c>
      <c r="M45" s="19">
        <v>0</v>
      </c>
      <c r="N45" s="19">
        <v>0</v>
      </c>
      <c r="O45" s="8" t="str">
        <f t="shared" si="25"/>
        <v>%</v>
      </c>
      <c r="P45" s="30"/>
      <c r="Q45" s="23">
        <v>0</v>
      </c>
      <c r="R45" s="23">
        <v>0</v>
      </c>
      <c r="S45" s="23">
        <v>0</v>
      </c>
      <c r="T45" s="8" t="str">
        <f t="shared" si="26"/>
        <v>%</v>
      </c>
      <c r="U45" s="30"/>
      <c r="V45" s="23">
        <v>0</v>
      </c>
      <c r="W45" s="23">
        <v>0</v>
      </c>
      <c r="X45" s="23">
        <v>0</v>
      </c>
      <c r="Y45" s="8" t="str">
        <f t="shared" si="27"/>
        <v>%</v>
      </c>
      <c r="Z45" s="30"/>
      <c r="AA45" s="23">
        <v>0</v>
      </c>
      <c r="AB45" s="23">
        <v>0</v>
      </c>
      <c r="AC45" s="23">
        <v>0</v>
      </c>
      <c r="AD45" s="8" t="str">
        <f t="shared" si="28"/>
        <v>%</v>
      </c>
      <c r="AE45" s="30"/>
      <c r="AF45" s="23">
        <v>0</v>
      </c>
      <c r="AG45" s="23">
        <v>0</v>
      </c>
      <c r="AH45" s="23">
        <v>0</v>
      </c>
      <c r="AI45" s="8" t="str">
        <f t="shared" si="29"/>
        <v>%</v>
      </c>
      <c r="AJ45" s="30"/>
      <c r="AK45" s="23">
        <f t="shared" si="32"/>
        <v>28192.53</v>
      </c>
      <c r="AL45" s="23">
        <f t="shared" si="33"/>
        <v>61772.810000000005</v>
      </c>
      <c r="AM45" s="23">
        <f t="shared" si="34"/>
        <v>113580</v>
      </c>
      <c r="AN45" s="8">
        <f t="shared" si="31"/>
        <v>0.54387048776192992</v>
      </c>
    </row>
    <row r="46" spans="1:40" ht="15.75" x14ac:dyDescent="0.25">
      <c r="A46" s="14" t="s">
        <v>36</v>
      </c>
      <c r="B46" s="3" t="s">
        <v>37</v>
      </c>
      <c r="C46" s="5" t="s">
        <v>17</v>
      </c>
      <c r="D46" s="33" t="s">
        <v>78</v>
      </c>
      <c r="E46" s="18">
        <v>9100</v>
      </c>
      <c r="F46" s="34"/>
      <c r="G46" s="19">
        <v>0</v>
      </c>
      <c r="H46" s="19">
        <v>0</v>
      </c>
      <c r="I46" s="23">
        <v>0</v>
      </c>
      <c r="J46" s="8" t="str">
        <f t="shared" si="24"/>
        <v>%</v>
      </c>
      <c r="K46" s="30"/>
      <c r="L46" s="19">
        <v>0</v>
      </c>
      <c r="M46" s="19">
        <v>0</v>
      </c>
      <c r="N46" s="19">
        <v>0</v>
      </c>
      <c r="O46" s="8" t="str">
        <f t="shared" si="25"/>
        <v>%</v>
      </c>
      <c r="P46" s="30"/>
      <c r="Q46" s="23">
        <v>0</v>
      </c>
      <c r="R46" s="23">
        <v>0</v>
      </c>
      <c r="S46" s="23">
        <v>0</v>
      </c>
      <c r="T46" s="8" t="str">
        <f t="shared" si="26"/>
        <v>%</v>
      </c>
      <c r="U46" s="30"/>
      <c r="V46" s="23">
        <v>0</v>
      </c>
      <c r="W46" s="23">
        <v>0</v>
      </c>
      <c r="X46" s="23">
        <v>0</v>
      </c>
      <c r="Y46" s="8" t="str">
        <f t="shared" si="27"/>
        <v>%</v>
      </c>
      <c r="Z46" s="30"/>
      <c r="AA46" s="23">
        <v>0</v>
      </c>
      <c r="AB46" s="23">
        <v>0</v>
      </c>
      <c r="AC46" s="23">
        <v>0</v>
      </c>
      <c r="AD46" s="8" t="str">
        <f t="shared" si="28"/>
        <v>%</v>
      </c>
      <c r="AE46" s="30"/>
      <c r="AF46" s="23">
        <v>0</v>
      </c>
      <c r="AG46" s="23">
        <v>0</v>
      </c>
      <c r="AH46" s="23">
        <v>0</v>
      </c>
      <c r="AI46" s="8" t="str">
        <f t="shared" si="29"/>
        <v>%</v>
      </c>
      <c r="AJ46" s="30"/>
      <c r="AK46" s="23">
        <f t="shared" si="32"/>
        <v>0</v>
      </c>
      <c r="AL46" s="23">
        <f t="shared" si="33"/>
        <v>0</v>
      </c>
      <c r="AM46" s="23">
        <f t="shared" si="34"/>
        <v>0</v>
      </c>
      <c r="AN46" s="8" t="str">
        <f t="shared" si="31"/>
        <v>%</v>
      </c>
    </row>
    <row r="47" spans="1:40" ht="15.75" x14ac:dyDescent="0.25">
      <c r="A47" s="14" t="s">
        <v>36</v>
      </c>
      <c r="B47" s="3" t="s">
        <v>37</v>
      </c>
      <c r="C47" s="5" t="s">
        <v>17</v>
      </c>
      <c r="D47" s="33" t="s">
        <v>79</v>
      </c>
      <c r="E47" s="18">
        <v>9200</v>
      </c>
      <c r="F47" s="34"/>
      <c r="G47" s="19">
        <v>8708.08</v>
      </c>
      <c r="H47" s="19">
        <v>26117.239999999998</v>
      </c>
      <c r="I47" s="23">
        <v>359479</v>
      </c>
      <c r="J47" s="8">
        <f t="shared" si="24"/>
        <v>7.2653033974168169E-2</v>
      </c>
      <c r="K47" s="30"/>
      <c r="L47" s="19">
        <v>0</v>
      </c>
      <c r="M47" s="19">
        <v>0</v>
      </c>
      <c r="N47" s="19">
        <v>0</v>
      </c>
      <c r="O47" s="8" t="str">
        <f t="shared" si="25"/>
        <v>%</v>
      </c>
      <c r="P47" s="30"/>
      <c r="Q47" s="23">
        <v>0</v>
      </c>
      <c r="R47" s="23">
        <v>0</v>
      </c>
      <c r="S47" s="23">
        <v>0</v>
      </c>
      <c r="T47" s="8" t="str">
        <f t="shared" si="26"/>
        <v>%</v>
      </c>
      <c r="U47" s="30"/>
      <c r="V47" s="23">
        <v>0</v>
      </c>
      <c r="W47" s="23">
        <v>0</v>
      </c>
      <c r="X47" s="23">
        <v>0</v>
      </c>
      <c r="Y47" s="8" t="str">
        <f t="shared" si="27"/>
        <v>%</v>
      </c>
      <c r="Z47" s="30"/>
      <c r="AA47" s="23">
        <v>0</v>
      </c>
      <c r="AB47" s="23">
        <v>0</v>
      </c>
      <c r="AC47" s="23">
        <v>0</v>
      </c>
      <c r="AD47" s="8" t="str">
        <f t="shared" si="28"/>
        <v>%</v>
      </c>
      <c r="AE47" s="30"/>
      <c r="AF47" s="23">
        <v>0</v>
      </c>
      <c r="AG47" s="23">
        <v>0</v>
      </c>
      <c r="AH47" s="23">
        <v>0</v>
      </c>
      <c r="AI47" s="8" t="str">
        <f t="shared" si="29"/>
        <v>%</v>
      </c>
      <c r="AJ47" s="30"/>
      <c r="AK47" s="23">
        <f t="shared" si="32"/>
        <v>8708.08</v>
      </c>
      <c r="AL47" s="23">
        <f t="shared" si="33"/>
        <v>26117.239999999998</v>
      </c>
      <c r="AM47" s="23">
        <f t="shared" si="34"/>
        <v>359479</v>
      </c>
      <c r="AN47" s="8">
        <f t="shared" si="31"/>
        <v>7.2653033974168169E-2</v>
      </c>
    </row>
    <row r="48" spans="1:40" ht="15.75" x14ac:dyDescent="0.25">
      <c r="A48" s="14"/>
      <c r="B48" s="3"/>
      <c r="C48" s="5"/>
      <c r="D48" s="33" t="s">
        <v>80</v>
      </c>
      <c r="E48" s="18">
        <v>9800</v>
      </c>
      <c r="F48" s="34"/>
      <c r="G48" s="19">
        <v>0</v>
      </c>
      <c r="H48" s="19">
        <v>0</v>
      </c>
      <c r="I48" s="23">
        <v>0</v>
      </c>
      <c r="J48" s="8"/>
      <c r="K48" s="30"/>
      <c r="L48" s="23">
        <v>0</v>
      </c>
      <c r="M48" s="23">
        <v>0</v>
      </c>
      <c r="N48" s="23">
        <v>0</v>
      </c>
      <c r="O48" s="8"/>
      <c r="P48" s="30"/>
      <c r="Q48" s="23">
        <v>0</v>
      </c>
      <c r="R48" s="23">
        <v>0</v>
      </c>
      <c r="S48" s="23">
        <v>0</v>
      </c>
      <c r="T48" s="8"/>
      <c r="U48" s="30"/>
      <c r="V48" s="23">
        <v>1616.56</v>
      </c>
      <c r="W48" s="23">
        <v>4247.29</v>
      </c>
      <c r="X48" s="23">
        <v>0</v>
      </c>
      <c r="Y48" s="8" t="str">
        <f t="shared" si="27"/>
        <v>%</v>
      </c>
      <c r="Z48" s="30"/>
      <c r="AA48" s="23">
        <v>0</v>
      </c>
      <c r="AB48" s="23">
        <v>0</v>
      </c>
      <c r="AC48" s="23">
        <v>0</v>
      </c>
      <c r="AD48" s="8"/>
      <c r="AE48" s="30"/>
      <c r="AF48" s="23">
        <v>0</v>
      </c>
      <c r="AG48" s="23">
        <v>0</v>
      </c>
      <c r="AH48" s="23">
        <v>0</v>
      </c>
      <c r="AI48" s="8"/>
      <c r="AJ48" s="30"/>
      <c r="AK48" s="23">
        <f t="shared" si="32"/>
        <v>1616.56</v>
      </c>
      <c r="AL48" s="23">
        <f t="shared" si="33"/>
        <v>4247.29</v>
      </c>
      <c r="AM48" s="23">
        <f t="shared" si="34"/>
        <v>0</v>
      </c>
      <c r="AN48" s="8"/>
    </row>
    <row r="49" spans="1:40" ht="15.75" x14ac:dyDescent="0.25">
      <c r="A49" s="14" t="s">
        <v>36</v>
      </c>
      <c r="B49" s="3" t="s">
        <v>37</v>
      </c>
      <c r="C49" s="5" t="s">
        <v>17</v>
      </c>
      <c r="D49" s="33" t="s">
        <v>81</v>
      </c>
      <c r="E49" s="18">
        <v>9900</v>
      </c>
      <c r="F49" s="34"/>
      <c r="G49" s="19">
        <v>0</v>
      </c>
      <c r="H49" s="19">
        <v>0</v>
      </c>
      <c r="I49" s="23">
        <v>0</v>
      </c>
      <c r="J49" s="8" t="str">
        <f>IF(I49=0,"%",H49/I49)</f>
        <v>%</v>
      </c>
      <c r="K49" s="30"/>
      <c r="L49" s="19">
        <v>0</v>
      </c>
      <c r="M49" s="19">
        <v>0</v>
      </c>
      <c r="N49" s="19">
        <v>0</v>
      </c>
      <c r="O49" s="8" t="str">
        <f t="shared" si="25"/>
        <v>%</v>
      </c>
      <c r="P49" s="30"/>
      <c r="Q49" s="23">
        <v>0</v>
      </c>
      <c r="R49" s="23">
        <v>0</v>
      </c>
      <c r="S49" s="23">
        <v>0</v>
      </c>
      <c r="T49" s="8" t="str">
        <f t="shared" si="26"/>
        <v>%</v>
      </c>
      <c r="U49" s="30"/>
      <c r="V49" s="23">
        <v>0</v>
      </c>
      <c r="W49" s="23">
        <v>0</v>
      </c>
      <c r="X49" s="23">
        <v>0</v>
      </c>
      <c r="Y49" s="8" t="str">
        <f t="shared" si="27"/>
        <v>%</v>
      </c>
      <c r="Z49" s="30"/>
      <c r="AA49" s="23">
        <v>379948.08</v>
      </c>
      <c r="AB49" s="23">
        <v>1276841.6299999999</v>
      </c>
      <c r="AC49" s="23">
        <v>5120384</v>
      </c>
      <c r="AD49" s="8">
        <f t="shared" si="28"/>
        <v>0.24936442852723545</v>
      </c>
      <c r="AE49" s="30"/>
      <c r="AF49" s="19">
        <v>0</v>
      </c>
      <c r="AG49" s="19">
        <v>0</v>
      </c>
      <c r="AH49" s="23">
        <v>0</v>
      </c>
      <c r="AI49" s="8" t="str">
        <f t="shared" si="29"/>
        <v>%</v>
      </c>
      <c r="AJ49" s="30"/>
      <c r="AK49" s="23">
        <f t="shared" si="32"/>
        <v>379948.08</v>
      </c>
      <c r="AL49" s="23">
        <f t="shared" si="33"/>
        <v>1276841.6299999999</v>
      </c>
      <c r="AM49" s="23">
        <f t="shared" si="34"/>
        <v>5120384</v>
      </c>
      <c r="AN49" s="8">
        <f t="shared" si="31"/>
        <v>0.24936442852723545</v>
      </c>
    </row>
    <row r="50" spans="1:40" ht="30.75" customHeight="1" x14ac:dyDescent="0.25">
      <c r="A50" s="3"/>
      <c r="B50" s="3"/>
      <c r="C50" s="9" t="s">
        <v>38</v>
      </c>
      <c r="D50" s="5"/>
      <c r="E50" s="5"/>
      <c r="F50" s="5"/>
      <c r="G50" s="59">
        <f>SUM(G33:G47)</f>
        <v>688698.78</v>
      </c>
      <c r="H50" s="59">
        <f>SUM(H33:H47)</f>
        <v>1271687.1700000002</v>
      </c>
      <c r="I50" s="59">
        <f>SUM(I33:I49)</f>
        <v>5091452</v>
      </c>
      <c r="J50" s="32">
        <f>IF(I50=0,"",H50/I50)</f>
        <v>0.24976905802116964</v>
      </c>
      <c r="K50" s="30"/>
      <c r="L50" s="59">
        <f>SUM(L33:L47)</f>
        <v>445226.59</v>
      </c>
      <c r="M50" s="59">
        <f>SUM(M33:M47)</f>
        <v>487092.25</v>
      </c>
      <c r="N50" s="59">
        <f>SUM(N33:N47)</f>
        <v>3387595</v>
      </c>
      <c r="O50" s="32">
        <f>IF(N50=0,"",M50/N50)</f>
        <v>0.14378703770669163</v>
      </c>
      <c r="P50" s="30"/>
      <c r="Q50" s="59">
        <f>SUM(Q33:Q47)</f>
        <v>888357.38000000012</v>
      </c>
      <c r="R50" s="59">
        <f>SUM(R33:R47)</f>
        <v>1931367.5600000005</v>
      </c>
      <c r="S50" s="59">
        <f>SUM(S33:S47)</f>
        <v>9458223</v>
      </c>
      <c r="T50" s="32">
        <f>IF(S50=0,"",R50/S50)</f>
        <v>0.2041998333090688</v>
      </c>
      <c r="U50" s="30"/>
      <c r="V50" s="59">
        <f>SUM(V33:V49)</f>
        <v>1616.56</v>
      </c>
      <c r="W50" s="59">
        <f>SUM(W33:W49)</f>
        <v>4247.29</v>
      </c>
      <c r="X50" s="59">
        <f>SUM(X33:X49)</f>
        <v>0</v>
      </c>
      <c r="Y50" s="32" t="str">
        <f>IF(X50=0,"",W50/X50)</f>
        <v/>
      </c>
      <c r="Z50" s="30"/>
      <c r="AA50" s="59">
        <f>SUM(AA33:AA49)</f>
        <v>379948.08</v>
      </c>
      <c r="AB50" s="59">
        <f>SUM(AB33:AB49)</f>
        <v>1276841.6299999999</v>
      </c>
      <c r="AC50" s="59">
        <f>SUM(AC33:AC49)</f>
        <v>5120384</v>
      </c>
      <c r="AD50" s="32">
        <f>IF(AC50=0,"",AB50/AC50)</f>
        <v>0.24936442852723545</v>
      </c>
      <c r="AE50" s="30"/>
      <c r="AF50" s="59">
        <f>SUM(AF33:AF49)</f>
        <v>0</v>
      </c>
      <c r="AG50" s="59">
        <f>SUM(AG33:AG49)</f>
        <v>0</v>
      </c>
      <c r="AH50" s="59">
        <f>SUM(AH33:AH49)</f>
        <v>0</v>
      </c>
      <c r="AI50" s="32" t="str">
        <f>IF(AH50=0,"",AG50/AH50)</f>
        <v/>
      </c>
      <c r="AJ50" s="30"/>
      <c r="AK50" s="59">
        <f>SUM(AK33:AK49)</f>
        <v>2403847.3900000006</v>
      </c>
      <c r="AL50" s="59">
        <f>SUM(AL33:AL49)</f>
        <v>4971235.9000000004</v>
      </c>
      <c r="AM50" s="59">
        <f>SUM(AM33:AM49)</f>
        <v>23057654</v>
      </c>
      <c r="AN50" s="32">
        <f>IF(AM50=0,"",AL50/AM50)</f>
        <v>0.21560024710232881</v>
      </c>
    </row>
    <row r="51" spans="1:40" ht="27.75" customHeight="1" x14ac:dyDescent="0.25">
      <c r="A51" s="3"/>
      <c r="B51" s="3"/>
      <c r="C51" s="9" t="s">
        <v>39</v>
      </c>
      <c r="D51" s="5"/>
      <c r="E51" s="5"/>
      <c r="F51" s="5"/>
      <c r="G51" s="60">
        <f>G29-G50</f>
        <v>136756.09999999998</v>
      </c>
      <c r="H51" s="60">
        <f>H29-H50</f>
        <v>400325.80999999982</v>
      </c>
      <c r="I51" s="60">
        <f>I29-I50</f>
        <v>-258907</v>
      </c>
      <c r="J51" s="32">
        <f>IF(I51=0,"",H51/I51)</f>
        <v>-1.5462147025766002</v>
      </c>
      <c r="K51" s="30"/>
      <c r="L51" s="60">
        <f>L29-L50</f>
        <v>-439548.08</v>
      </c>
      <c r="M51" s="60">
        <f>M29-M50</f>
        <v>-460164.22</v>
      </c>
      <c r="N51" s="60">
        <f>N29-N50</f>
        <v>491930</v>
      </c>
      <c r="O51" s="32">
        <f>IF(N51=0,"",M51/N51)</f>
        <v>-0.93542621917752522</v>
      </c>
      <c r="P51" s="30"/>
      <c r="Q51" s="60">
        <f>Q29-Q50</f>
        <v>52181.219999999856</v>
      </c>
      <c r="R51" s="60">
        <f>R29-R50</f>
        <v>356202.80999999959</v>
      </c>
      <c r="S51" s="60">
        <f>S29-S50</f>
        <v>0</v>
      </c>
      <c r="T51" s="32" t="str">
        <f>IF(S51=0,"",R51/S51)</f>
        <v/>
      </c>
      <c r="U51" s="30"/>
      <c r="V51" s="60">
        <f>V29-V50</f>
        <v>-1616.56</v>
      </c>
      <c r="W51" s="60">
        <f>W29-W50</f>
        <v>-4247.29</v>
      </c>
      <c r="X51" s="60">
        <f>X29-X50</f>
        <v>0</v>
      </c>
      <c r="Y51" s="32" t="str">
        <f>IF(X51=0,"",W51/X51)</f>
        <v/>
      </c>
      <c r="Z51" s="30"/>
      <c r="AA51" s="60">
        <f>AA29-AA50</f>
        <v>-125671.1</v>
      </c>
      <c r="AB51" s="60">
        <f>AB29-AB50</f>
        <v>-532041.77999999991</v>
      </c>
      <c r="AC51" s="60">
        <f>AC29-AC50</f>
        <v>0</v>
      </c>
      <c r="AD51" s="32" t="str">
        <f>IF(AC51=0,"",AB51/AC51)</f>
        <v/>
      </c>
      <c r="AE51" s="30"/>
      <c r="AF51" s="60">
        <f>AF29-AF50</f>
        <v>0</v>
      </c>
      <c r="AG51" s="60">
        <f>AG29-AG50</f>
        <v>0</v>
      </c>
      <c r="AH51" s="60">
        <f>AH29-AH50</f>
        <v>0</v>
      </c>
      <c r="AI51" s="32" t="str">
        <f>IF(AH51=0,"",AG51/AH51)</f>
        <v/>
      </c>
      <c r="AJ51" s="30"/>
      <c r="AK51" s="60">
        <f>AK29-AK50</f>
        <v>-377898.42000000039</v>
      </c>
      <c r="AL51" s="60">
        <f>AL29-AL50</f>
        <v>-239924.66999999993</v>
      </c>
      <c r="AM51" s="60">
        <f>AM29-AM50</f>
        <v>233023</v>
      </c>
      <c r="AN51" s="32">
        <f>IF(AM51=0,"",AL51/AM51)</f>
        <v>-1.029617977624526</v>
      </c>
    </row>
    <row r="52" spans="1:40" x14ac:dyDescent="0.2">
      <c r="A52" s="3"/>
      <c r="B52" s="3"/>
      <c r="C52" s="5"/>
      <c r="D52" s="5"/>
      <c r="E52" s="5"/>
      <c r="F52" s="5"/>
      <c r="G52" s="30"/>
      <c r="H52" s="30"/>
      <c r="I52" s="30"/>
      <c r="J52" s="8"/>
      <c r="K52" s="30"/>
      <c r="L52" s="30"/>
      <c r="M52" s="30"/>
      <c r="N52" s="30"/>
      <c r="O52" s="8"/>
      <c r="P52" s="30"/>
      <c r="Q52" s="30"/>
      <c r="R52" s="30"/>
      <c r="S52" s="30"/>
      <c r="T52" s="8"/>
      <c r="U52" s="30"/>
      <c r="V52" s="30"/>
      <c r="W52" s="30"/>
      <c r="X52" s="30"/>
      <c r="Y52" s="8"/>
      <c r="Z52" s="30"/>
      <c r="AA52" s="30"/>
      <c r="AB52" s="30"/>
      <c r="AC52" s="30"/>
      <c r="AD52" s="8"/>
      <c r="AE52" s="30"/>
      <c r="AF52" s="30"/>
      <c r="AG52" s="30"/>
      <c r="AH52" s="30"/>
      <c r="AI52" s="8"/>
      <c r="AJ52" s="30"/>
      <c r="AK52" s="30"/>
      <c r="AL52" s="30"/>
      <c r="AM52" s="30"/>
      <c r="AN52" s="8"/>
    </row>
    <row r="53" spans="1:40" ht="15.75" x14ac:dyDescent="0.25">
      <c r="A53" s="3"/>
      <c r="B53" s="3"/>
      <c r="C53" s="9" t="s">
        <v>40</v>
      </c>
      <c r="D53" s="5"/>
      <c r="E53" s="5"/>
      <c r="F53" s="5"/>
      <c r="G53" s="30"/>
      <c r="H53" s="30"/>
      <c r="I53" s="30"/>
      <c r="J53" s="8"/>
      <c r="K53" s="30"/>
      <c r="L53" s="30"/>
      <c r="M53" s="30"/>
      <c r="N53" s="30"/>
      <c r="O53" s="8"/>
      <c r="P53" s="30"/>
      <c r="Q53" s="30"/>
      <c r="R53" s="30"/>
      <c r="S53" s="30"/>
      <c r="T53" s="8"/>
      <c r="U53" s="30"/>
      <c r="V53" s="30"/>
      <c r="W53" s="30"/>
      <c r="X53" s="30"/>
      <c r="Y53" s="8"/>
      <c r="Z53" s="30"/>
      <c r="AA53" s="30"/>
      <c r="AB53" s="30"/>
      <c r="AC53" s="30"/>
      <c r="AD53" s="8"/>
      <c r="AE53" s="30"/>
      <c r="AF53" s="30"/>
      <c r="AG53" s="30"/>
      <c r="AH53" s="30"/>
      <c r="AI53" s="8"/>
      <c r="AJ53" s="30"/>
      <c r="AK53" s="30"/>
      <c r="AL53" s="30"/>
      <c r="AM53" s="30"/>
      <c r="AN53" s="8"/>
    </row>
    <row r="54" spans="1:40" x14ac:dyDescent="0.2">
      <c r="A54" s="3" t="str">
        <f>$C$53</f>
        <v>Other Financing Sources (Uses)</v>
      </c>
      <c r="B54" s="3" t="s">
        <v>41</v>
      </c>
      <c r="C54" s="5" t="s">
        <v>17</v>
      </c>
      <c r="D54" s="33" t="s">
        <v>42</v>
      </c>
      <c r="E54" s="36">
        <v>3600</v>
      </c>
      <c r="F54" s="5"/>
      <c r="G54" s="19"/>
      <c r="H54" s="19"/>
      <c r="I54" s="30"/>
      <c r="J54" s="8" t="str">
        <f t="shared" ref="J54:J55" si="35">IF(I54=0,"%",H54/I54)</f>
        <v>%</v>
      </c>
      <c r="K54" s="30"/>
      <c r="L54" s="19">
        <v>0</v>
      </c>
      <c r="M54" s="19">
        <v>0</v>
      </c>
      <c r="N54" s="30">
        <v>0</v>
      </c>
      <c r="O54" s="8" t="str">
        <f t="shared" ref="O54:O55" si="36">IF(N54=0,"%",M54/N54)</f>
        <v>%</v>
      </c>
      <c r="P54" s="30"/>
      <c r="Q54" s="19">
        <v>0</v>
      </c>
      <c r="R54" s="19">
        <v>0</v>
      </c>
      <c r="S54" s="30">
        <v>0</v>
      </c>
      <c r="T54" s="8" t="str">
        <f t="shared" ref="T54:T55" si="37">IF(S54=0,"%",R54/S54)</f>
        <v>%</v>
      </c>
      <c r="U54" s="30"/>
      <c r="V54" s="19">
        <v>0</v>
      </c>
      <c r="W54" s="19">
        <v>0</v>
      </c>
      <c r="X54" s="30">
        <v>0</v>
      </c>
      <c r="Y54" s="8" t="str">
        <f t="shared" ref="Y54:Y55" si="38">IF(X54=0,"%",W54/X54)</f>
        <v>%</v>
      </c>
      <c r="Z54" s="30"/>
      <c r="AA54" s="19">
        <v>0</v>
      </c>
      <c r="AB54" s="19"/>
      <c r="AC54" s="30">
        <v>0</v>
      </c>
      <c r="AD54" s="8" t="str">
        <f t="shared" ref="AD54:AD55" si="39">IF(AC54=0,"%",AB54/AC54)</f>
        <v>%</v>
      </c>
      <c r="AE54" s="30"/>
      <c r="AF54" s="19">
        <v>0</v>
      </c>
      <c r="AG54" s="19">
        <v>0</v>
      </c>
      <c r="AH54" s="30">
        <v>0</v>
      </c>
      <c r="AI54" s="8" t="str">
        <f t="shared" ref="AI54:AI55" si="40">IF(AH54=0,"%",AG54/AH54)</f>
        <v>%</v>
      </c>
      <c r="AJ54" s="30"/>
      <c r="AK54" s="23">
        <f>G54+L54+Q54+V54+AA54+AF54</f>
        <v>0</v>
      </c>
      <c r="AL54" s="23">
        <f>H54+M54+R54+W54+AB54+AG54</f>
        <v>0</v>
      </c>
      <c r="AM54" s="23">
        <f t="shared" ref="AM54" si="41">I54+N54+S54+X54+AC54+AH54</f>
        <v>0</v>
      </c>
      <c r="AN54" s="8" t="str">
        <f t="shared" ref="AN54:AN55" si="42">IF(AM54=0,"%",AL54/AM54)</f>
        <v>%</v>
      </c>
    </row>
    <row r="55" spans="1:40" x14ac:dyDescent="0.2">
      <c r="A55" s="3" t="str">
        <f>$C$53</f>
        <v>Other Financing Sources (Uses)</v>
      </c>
      <c r="B55" s="3" t="s">
        <v>41</v>
      </c>
      <c r="C55" s="5" t="s">
        <v>17</v>
      </c>
      <c r="D55" s="33" t="s">
        <v>43</v>
      </c>
      <c r="E55" s="36">
        <v>9700</v>
      </c>
      <c r="F55" s="5"/>
      <c r="G55" s="19"/>
      <c r="H55" s="19"/>
      <c r="I55" s="30">
        <v>75000</v>
      </c>
      <c r="J55" s="8">
        <f t="shared" si="35"/>
        <v>0</v>
      </c>
      <c r="K55" s="30"/>
      <c r="L55" s="19">
        <v>0</v>
      </c>
      <c r="M55" s="19">
        <v>0</v>
      </c>
      <c r="N55" s="30">
        <v>0</v>
      </c>
      <c r="O55" s="8" t="str">
        <f t="shared" si="36"/>
        <v>%</v>
      </c>
      <c r="P55" s="30"/>
      <c r="Q55" s="19">
        <v>0</v>
      </c>
      <c r="R55" s="19">
        <v>0</v>
      </c>
      <c r="S55" s="30">
        <v>0</v>
      </c>
      <c r="T55" s="8" t="str">
        <f t="shared" si="37"/>
        <v>%</v>
      </c>
      <c r="U55" s="30"/>
      <c r="V55" s="19">
        <v>0</v>
      </c>
      <c r="W55" s="19">
        <v>0</v>
      </c>
      <c r="X55" s="30">
        <v>0</v>
      </c>
      <c r="Y55" s="8" t="str">
        <f t="shared" si="38"/>
        <v>%</v>
      </c>
      <c r="Z55" s="30"/>
      <c r="AA55" s="19">
        <v>0</v>
      </c>
      <c r="AB55" s="19">
        <v>0</v>
      </c>
      <c r="AC55" s="30">
        <v>0</v>
      </c>
      <c r="AD55" s="8" t="str">
        <f t="shared" si="39"/>
        <v>%</v>
      </c>
      <c r="AE55" s="30"/>
      <c r="AF55" s="19">
        <v>0</v>
      </c>
      <c r="AG55" s="19">
        <v>0</v>
      </c>
      <c r="AH55" s="30">
        <v>0</v>
      </c>
      <c r="AI55" s="8" t="str">
        <f t="shared" si="40"/>
        <v>%</v>
      </c>
      <c r="AJ55" s="30"/>
      <c r="AK55" s="23">
        <f>G55+L55+Q55+V55+AA55+AF55</f>
        <v>0</v>
      </c>
      <c r="AL55" s="23">
        <f>H55+M55+R55+W55+AB55+AG55</f>
        <v>0</v>
      </c>
      <c r="AM55" s="23">
        <f>I55+N55+S55+X55+AC55+AH55</f>
        <v>75000</v>
      </c>
      <c r="AN55" s="8">
        <f t="shared" si="42"/>
        <v>0</v>
      </c>
    </row>
    <row r="56" spans="1:40" ht="27.75" customHeight="1" x14ac:dyDescent="0.25">
      <c r="A56" s="3"/>
      <c r="B56" s="3"/>
      <c r="C56" s="9" t="s">
        <v>44</v>
      </c>
      <c r="D56" s="5"/>
      <c r="E56" s="5"/>
      <c r="F56" s="5"/>
      <c r="G56" s="31">
        <f>SUM(G54:G55)</f>
        <v>0</v>
      </c>
      <c r="H56" s="31">
        <f>SUM(H54-H55)</f>
        <v>0</v>
      </c>
      <c r="I56" s="31">
        <f>SUM(I54:I55)</f>
        <v>75000</v>
      </c>
      <c r="J56" s="32">
        <f>IF(I56=0,"",H56/I56)</f>
        <v>0</v>
      </c>
      <c r="K56" s="30"/>
      <c r="L56" s="31">
        <f>SUM(L54:L55)</f>
        <v>0</v>
      </c>
      <c r="M56" s="31">
        <f>SUM(M54:M55)</f>
        <v>0</v>
      </c>
      <c r="N56" s="31">
        <f>SUM(N54:N55)</f>
        <v>0</v>
      </c>
      <c r="O56" s="32" t="str">
        <f>IF(N56=0,"",M56/N56)</f>
        <v/>
      </c>
      <c r="P56" s="30"/>
      <c r="Q56" s="31">
        <f>SUM(Q54:Q55)</f>
        <v>0</v>
      </c>
      <c r="R56" s="31">
        <f>SUM(R54:R55)</f>
        <v>0</v>
      </c>
      <c r="S56" s="31">
        <f>SUM(S54:S55)</f>
        <v>0</v>
      </c>
      <c r="T56" s="32" t="str">
        <f>IF(S56=0,"",R56/S56)</f>
        <v/>
      </c>
      <c r="U56" s="30"/>
      <c r="V56" s="31">
        <f>SUM(V54:V55)</f>
        <v>0</v>
      </c>
      <c r="W56" s="31">
        <f>SUM(W54:W55)</f>
        <v>0</v>
      </c>
      <c r="X56" s="31">
        <f>SUM(X54:X55)</f>
        <v>0</v>
      </c>
      <c r="Y56" s="32" t="str">
        <f>IF(X56=0,"",W56/X56)</f>
        <v/>
      </c>
      <c r="Z56" s="30"/>
      <c r="AA56" s="31">
        <f>SUM(AA54:AA55)</f>
        <v>0</v>
      </c>
      <c r="AB56" s="31">
        <f>SUM(AB54:AB55)</f>
        <v>0</v>
      </c>
      <c r="AC56" s="31">
        <f>SUM(AC54:AC55)</f>
        <v>0</v>
      </c>
      <c r="AD56" s="32" t="str">
        <f>IF(AC56=0,"",AB56/AC56)</f>
        <v/>
      </c>
      <c r="AE56" s="30"/>
      <c r="AF56" s="31">
        <f>SUM(AF54:AF55)</f>
        <v>0</v>
      </c>
      <c r="AG56" s="31">
        <f>SUM(AG54:AG55)</f>
        <v>0</v>
      </c>
      <c r="AH56" s="31">
        <f>SUM(AH54:AH55)</f>
        <v>0</v>
      </c>
      <c r="AI56" s="32" t="str">
        <f>IF(AH56=0,"",AG56/AH56)</f>
        <v/>
      </c>
      <c r="AJ56" s="30"/>
      <c r="AK56" s="31">
        <f>SUM(AK54:AK55)</f>
        <v>0</v>
      </c>
      <c r="AL56" s="31">
        <f>AL54-AL55</f>
        <v>0</v>
      </c>
      <c r="AM56" s="31">
        <f>SUM(AM54:AM55)</f>
        <v>75000</v>
      </c>
      <c r="AN56" s="32">
        <f>IF(AM56=0,"",AL56/AM56)</f>
        <v>0</v>
      </c>
    </row>
    <row r="57" spans="1:40" x14ac:dyDescent="0.2">
      <c r="A57" s="3"/>
      <c r="B57" s="3"/>
      <c r="C57" s="5"/>
      <c r="D57" s="5"/>
      <c r="E57" s="5"/>
      <c r="F57" s="5"/>
      <c r="G57" s="30"/>
      <c r="H57" s="30"/>
      <c r="I57" s="30"/>
      <c r="J57" s="8"/>
      <c r="K57" s="30"/>
      <c r="L57" s="30"/>
      <c r="M57" s="30"/>
      <c r="N57" s="30"/>
      <c r="O57" s="8"/>
      <c r="P57" s="30"/>
      <c r="Q57" s="30"/>
      <c r="R57" s="30"/>
      <c r="S57" s="30"/>
      <c r="T57" s="8"/>
      <c r="U57" s="30"/>
      <c r="V57" s="30"/>
      <c r="W57" s="30"/>
      <c r="X57" s="30"/>
      <c r="Y57" s="8"/>
      <c r="Z57" s="30"/>
      <c r="AA57" s="30"/>
      <c r="AB57" s="30"/>
      <c r="AC57" s="30"/>
      <c r="AD57" s="8"/>
      <c r="AE57" s="30"/>
      <c r="AF57" s="30"/>
      <c r="AG57" s="30"/>
      <c r="AH57" s="30"/>
      <c r="AI57" s="8"/>
      <c r="AJ57" s="30"/>
      <c r="AK57" s="30"/>
      <c r="AL57" s="30"/>
      <c r="AM57" s="30"/>
      <c r="AN57" s="8"/>
    </row>
    <row r="58" spans="1:40" ht="15.75" x14ac:dyDescent="0.25">
      <c r="A58" s="3"/>
      <c r="B58" s="3"/>
      <c r="C58" s="9" t="s">
        <v>45</v>
      </c>
      <c r="D58" s="5"/>
      <c r="E58" s="5"/>
      <c r="F58" s="5"/>
      <c r="G58" s="61"/>
      <c r="H58" s="61">
        <f>H51+H56</f>
        <v>400325.80999999982</v>
      </c>
      <c r="I58" s="61"/>
      <c r="J58" s="62" t="str">
        <f>IF(I58=0,"",H58/I58)</f>
        <v/>
      </c>
      <c r="K58" s="61"/>
      <c r="L58" s="61"/>
      <c r="M58" s="61">
        <f>M29-M50+M56</f>
        <v>-460164.22</v>
      </c>
      <c r="N58" s="61">
        <f>N29-N50+N56</f>
        <v>491930</v>
      </c>
      <c r="O58" s="61"/>
      <c r="P58" s="61">
        <f>P29-P50+P56</f>
        <v>0</v>
      </c>
      <c r="Q58" s="61"/>
      <c r="R58" s="61">
        <f>R29-R50+R56</f>
        <v>356202.80999999959</v>
      </c>
      <c r="S58" s="61"/>
      <c r="T58" s="61"/>
      <c r="U58" s="61"/>
      <c r="V58" s="61"/>
      <c r="W58" s="61">
        <f>W29-W50+W56</f>
        <v>-4247.29</v>
      </c>
      <c r="X58" s="61">
        <f>X29-X50+X56</f>
        <v>0</v>
      </c>
      <c r="Y58" s="61"/>
      <c r="Z58" s="61">
        <f>Z29-Z50+Z56</f>
        <v>0</v>
      </c>
      <c r="AA58" s="61"/>
      <c r="AB58" s="61">
        <f>AB29-AB50+AB56</f>
        <v>-532041.77999999991</v>
      </c>
      <c r="AC58" s="61">
        <f>AC29-AC50+AC56</f>
        <v>0</v>
      </c>
      <c r="AD58" s="61"/>
      <c r="AE58" s="61"/>
      <c r="AF58" s="61"/>
      <c r="AG58" s="61">
        <f>AG29-AG50+AG56</f>
        <v>0</v>
      </c>
      <c r="AH58" s="61">
        <f>AH29-AH50+AH56</f>
        <v>0</v>
      </c>
      <c r="AI58" s="61"/>
      <c r="AJ58" s="61"/>
      <c r="AK58" s="61"/>
      <c r="AL58" s="61">
        <f>AL29-AL50+AL56</f>
        <v>-239924.66999999993</v>
      </c>
      <c r="AM58" s="30"/>
      <c r="AN58" s="8" t="str">
        <f>IF(AM58=0,"",AL58/AM58)</f>
        <v/>
      </c>
    </row>
    <row r="59" spans="1:40" ht="15.75" customHeight="1" x14ac:dyDescent="0.2">
      <c r="A59" s="3"/>
      <c r="B59" s="3"/>
      <c r="C59" s="5" t="s">
        <v>46</v>
      </c>
      <c r="D59" s="5"/>
      <c r="E59" s="5"/>
      <c r="F59" s="5"/>
      <c r="G59" s="61"/>
      <c r="H59" s="61">
        <v>-2633432</v>
      </c>
      <c r="I59" s="61"/>
      <c r="J59" s="62" t="str">
        <f>IF(I59=0,"",H59/I59)</f>
        <v/>
      </c>
      <c r="K59" s="61"/>
      <c r="L59" s="61"/>
      <c r="M59" s="61">
        <v>1988031</v>
      </c>
      <c r="N59" s="61"/>
      <c r="O59" s="62" t="str">
        <f>IF(N59=0,"",M59/N59)</f>
        <v/>
      </c>
      <c r="P59" s="61"/>
      <c r="Q59" s="61"/>
      <c r="R59" s="61"/>
      <c r="S59" s="61"/>
      <c r="T59" s="62" t="str">
        <f>IF(S59=0,"",R59/S59)</f>
        <v/>
      </c>
      <c r="U59" s="61"/>
      <c r="V59" s="61"/>
      <c r="W59" s="61"/>
      <c r="X59" s="61"/>
      <c r="Y59" s="62" t="str">
        <f>IF(X59=0,"",W59/X59)</f>
        <v/>
      </c>
      <c r="Z59" s="61"/>
      <c r="AA59" s="61"/>
      <c r="AB59" s="61">
        <v>0</v>
      </c>
      <c r="AC59" s="61"/>
      <c r="AD59" s="62" t="str">
        <f>IF(AC59=0,"",AB59/AC59)</f>
        <v/>
      </c>
      <c r="AE59" s="61"/>
      <c r="AF59" s="61"/>
      <c r="AG59" s="61">
        <v>11541079</v>
      </c>
      <c r="AH59" s="61"/>
      <c r="AI59" s="62" t="str">
        <f>IF(AH59=0,"",AG59/AH59)</f>
        <v/>
      </c>
      <c r="AJ59" s="61"/>
      <c r="AK59" s="61"/>
      <c r="AL59" s="61">
        <f>H59+M59+R59+W59+AB59+AG59</f>
        <v>10895678</v>
      </c>
      <c r="AM59" s="30"/>
      <c r="AN59" s="8" t="str">
        <f>IF(AM59=0,"",AL59/AM59)</f>
        <v/>
      </c>
    </row>
    <row r="60" spans="1:40" x14ac:dyDescent="0.2">
      <c r="A60" s="3"/>
      <c r="B60" s="3"/>
      <c r="C60" s="5" t="s">
        <v>47</v>
      </c>
      <c r="D60" s="5"/>
      <c r="E60" s="5"/>
      <c r="F60" s="5"/>
      <c r="G60" s="61"/>
      <c r="H60" s="61"/>
      <c r="I60" s="61"/>
      <c r="J60" s="62" t="str">
        <f>IF(I60=0,"",H60/I60)</f>
        <v/>
      </c>
      <c r="K60" s="61"/>
      <c r="L60" s="61"/>
      <c r="M60" s="61"/>
      <c r="N60" s="61"/>
      <c r="O60" s="62" t="str">
        <f>IF(N60=0,"",M60/N60)</f>
        <v/>
      </c>
      <c r="P60" s="61"/>
      <c r="Q60" s="61"/>
      <c r="R60" s="61"/>
      <c r="S60" s="61"/>
      <c r="T60" s="62" t="str">
        <f>IF(S60=0,"",R60/S60)</f>
        <v/>
      </c>
      <c r="U60" s="61"/>
      <c r="V60" s="61"/>
      <c r="W60" s="61"/>
      <c r="X60" s="61"/>
      <c r="Y60" s="62" t="str">
        <f>IF(X60=0,"",W60/X60)</f>
        <v/>
      </c>
      <c r="Z60" s="61"/>
      <c r="AA60" s="61"/>
      <c r="AB60" s="61"/>
      <c r="AC60" s="61"/>
      <c r="AD60" s="62" t="str">
        <f>IF(AC60=0,"",AB60/AC60)</f>
        <v/>
      </c>
      <c r="AE60" s="61"/>
      <c r="AF60" s="61"/>
      <c r="AG60" s="61"/>
      <c r="AH60" s="61"/>
      <c r="AI60" s="62" t="str">
        <f>IF(AH60=0,"",AG60/AH60)</f>
        <v/>
      </c>
      <c r="AJ60" s="61"/>
      <c r="AK60" s="61"/>
      <c r="AL60" s="61"/>
      <c r="AM60" s="30"/>
      <c r="AN60" s="8" t="str">
        <f>IF(AM60=0,"",AL60/AM60)</f>
        <v/>
      </c>
    </row>
    <row r="61" spans="1:40" ht="15.75" x14ac:dyDescent="0.25">
      <c r="A61" s="3"/>
      <c r="B61" s="3"/>
      <c r="C61" s="9" t="s">
        <v>48</v>
      </c>
      <c r="D61" s="5"/>
      <c r="E61" s="5"/>
      <c r="F61" s="5"/>
      <c r="G61" s="59">
        <f>SUM(G59:G60)</f>
        <v>0</v>
      </c>
      <c r="H61" s="59">
        <f>SUM(H59:H60)</f>
        <v>-2633432</v>
      </c>
      <c r="I61" s="59">
        <f>SUM(I59:I60)</f>
        <v>0</v>
      </c>
      <c r="J61" s="63" t="str">
        <f>IF(I61=0,"",H61/I61)</f>
        <v/>
      </c>
      <c r="K61" s="61"/>
      <c r="L61" s="59">
        <f>SUM(L59:L60)</f>
        <v>0</v>
      </c>
      <c r="M61" s="59">
        <f>SUM(M59:M60)</f>
        <v>1988031</v>
      </c>
      <c r="N61" s="59">
        <f>SUM(N59:N60)</f>
        <v>0</v>
      </c>
      <c r="O61" s="63" t="str">
        <f>IF(N61=0,"",M61/N61)</f>
        <v/>
      </c>
      <c r="P61" s="61"/>
      <c r="Q61" s="59">
        <f>SUM(Q59:Q60)</f>
        <v>0</v>
      </c>
      <c r="R61" s="59">
        <f>SUM(R59:R60)</f>
        <v>0</v>
      </c>
      <c r="S61" s="59">
        <f>SUM(S59:S60)</f>
        <v>0</v>
      </c>
      <c r="T61" s="63" t="str">
        <f>IF(S61=0,"",R61/S61)</f>
        <v/>
      </c>
      <c r="U61" s="61"/>
      <c r="V61" s="59">
        <f>SUM(V59:V60)</f>
        <v>0</v>
      </c>
      <c r="W61" s="59">
        <f>SUM(W59:W60)</f>
        <v>0</v>
      </c>
      <c r="X61" s="59">
        <f>SUM(X59:X60)</f>
        <v>0</v>
      </c>
      <c r="Y61" s="63" t="str">
        <f>IF(X61=0,"",W61/X61)</f>
        <v/>
      </c>
      <c r="Z61" s="61"/>
      <c r="AA61" s="59">
        <f>SUM(AA59:AA60)</f>
        <v>0</v>
      </c>
      <c r="AB61" s="59">
        <f>SUM(AB59:AB60)</f>
        <v>0</v>
      </c>
      <c r="AC61" s="59">
        <f>SUM(AC59:AC60)</f>
        <v>0</v>
      </c>
      <c r="AD61" s="63" t="str">
        <f>IF(AC61=0,"",AB61/AC61)</f>
        <v/>
      </c>
      <c r="AE61" s="61"/>
      <c r="AF61" s="59">
        <f>SUM(AF59:AF60)</f>
        <v>0</v>
      </c>
      <c r="AG61" s="59">
        <f>SUM(AG59:AG60)</f>
        <v>11541079</v>
      </c>
      <c r="AH61" s="59">
        <f>SUM(AH59:AH60)</f>
        <v>0</v>
      </c>
      <c r="AI61" s="63" t="str">
        <f>IF(AH61=0,"",AG61/AH61)</f>
        <v/>
      </c>
      <c r="AJ61" s="61"/>
      <c r="AK61" s="59">
        <f>SUM(AK59:AK60)</f>
        <v>0</v>
      </c>
      <c r="AL61" s="59">
        <f>SUM(AL59:AL60)</f>
        <v>10895678</v>
      </c>
      <c r="AM61" s="31">
        <f>SUM(AM59:AM60)</f>
        <v>0</v>
      </c>
      <c r="AN61" s="32" t="str">
        <f>IF(AM61=0,"",AL61/AM61)</f>
        <v/>
      </c>
    </row>
    <row r="62" spans="1:40" ht="6.75" customHeight="1" x14ac:dyDescent="0.2">
      <c r="A62" s="3"/>
      <c r="B62" s="3"/>
      <c r="C62" s="5"/>
      <c r="D62" s="5"/>
      <c r="E62" s="5"/>
      <c r="F62" s="5"/>
      <c r="G62" s="61"/>
      <c r="H62" s="61"/>
      <c r="I62" s="61"/>
      <c r="J62" s="62"/>
      <c r="K62" s="61"/>
      <c r="L62" s="61"/>
      <c r="M62" s="61"/>
      <c r="N62" s="61"/>
      <c r="O62" s="62"/>
      <c r="P62" s="61"/>
      <c r="Q62" s="61"/>
      <c r="R62" s="61"/>
      <c r="S62" s="61"/>
      <c r="T62" s="62"/>
      <c r="U62" s="61"/>
      <c r="V62" s="61"/>
      <c r="W62" s="61"/>
      <c r="X62" s="61"/>
      <c r="Y62" s="62"/>
      <c r="Z62" s="61"/>
      <c r="AA62" s="61"/>
      <c r="AB62" s="61"/>
      <c r="AC62" s="61"/>
      <c r="AD62" s="62"/>
      <c r="AE62" s="61"/>
      <c r="AF62" s="61"/>
      <c r="AG62" s="61"/>
      <c r="AH62" s="61"/>
      <c r="AI62" s="62"/>
      <c r="AJ62" s="62"/>
      <c r="AK62" s="61"/>
      <c r="AL62" s="61"/>
      <c r="AM62" s="30"/>
      <c r="AN62" s="8"/>
    </row>
    <row r="63" spans="1:40" ht="28.5" customHeight="1" thickBot="1" x14ac:dyDescent="0.3">
      <c r="A63" s="3"/>
      <c r="B63" s="3"/>
      <c r="C63" s="56" t="s">
        <v>49</v>
      </c>
      <c r="D63" s="38"/>
      <c r="E63" s="38"/>
      <c r="F63" s="38"/>
      <c r="G63" s="67">
        <f>G61+G58</f>
        <v>0</v>
      </c>
      <c r="H63" s="67">
        <f>H61+H58</f>
        <v>-2233106.1900000004</v>
      </c>
      <c r="I63" s="67">
        <f>I61+I58</f>
        <v>0</v>
      </c>
      <c r="J63" s="65" t="str">
        <f>IF(I63=0,"%",H63/I63)</f>
        <v>%</v>
      </c>
      <c r="K63" s="66"/>
      <c r="L63" s="67">
        <f>L61+L58</f>
        <v>0</v>
      </c>
      <c r="M63" s="67">
        <f>M61+M58</f>
        <v>1527866.78</v>
      </c>
      <c r="N63" s="67">
        <f>N61+N58</f>
        <v>491930</v>
      </c>
      <c r="O63" s="65">
        <f>IF(N63=0,"%",M63/N63)</f>
        <v>3.1058621755127764</v>
      </c>
      <c r="P63" s="66"/>
      <c r="Q63" s="67">
        <f>Q61+Q58</f>
        <v>0</v>
      </c>
      <c r="R63" s="67">
        <f>R61+R58</f>
        <v>356202.80999999959</v>
      </c>
      <c r="S63" s="67">
        <f>S61+S58</f>
        <v>0</v>
      </c>
      <c r="T63" s="65" t="str">
        <f>IF(S63=0,"%",R63/S63)</f>
        <v>%</v>
      </c>
      <c r="U63" s="66"/>
      <c r="V63" s="67">
        <f>V61+V58</f>
        <v>0</v>
      </c>
      <c r="W63" s="67">
        <f>W61+W58</f>
        <v>-4247.29</v>
      </c>
      <c r="X63" s="64">
        <f>X61+X58</f>
        <v>0</v>
      </c>
      <c r="Y63" s="65" t="str">
        <f>IF(X63=0,"%",W63/X63)</f>
        <v>%</v>
      </c>
      <c r="Z63" s="66"/>
      <c r="AA63" s="67">
        <f>AA61+AA58</f>
        <v>0</v>
      </c>
      <c r="AB63" s="67">
        <f>AB61+AB58</f>
        <v>-532041.77999999991</v>
      </c>
      <c r="AC63" s="64">
        <f>AC61+AC58</f>
        <v>0</v>
      </c>
      <c r="AD63" s="65" t="str">
        <f>IF(AC63=0,"%",AB63/AC63)</f>
        <v>%</v>
      </c>
      <c r="AE63" s="66"/>
      <c r="AF63" s="67">
        <f>AF61+AF58</f>
        <v>0</v>
      </c>
      <c r="AG63" s="67">
        <f>AG61+AG58</f>
        <v>11541079</v>
      </c>
      <c r="AH63" s="64">
        <f>AH61+AH58</f>
        <v>0</v>
      </c>
      <c r="AI63" s="65" t="str">
        <f>IF(AH63=0,"%",AG63/AH63)</f>
        <v>%</v>
      </c>
      <c r="AJ63" s="65"/>
      <c r="AK63" s="67">
        <f>AK61+AK58</f>
        <v>0</v>
      </c>
      <c r="AL63" s="67">
        <f>AL61+AL58</f>
        <v>10655753.33</v>
      </c>
      <c r="AM63" s="39">
        <f>AM61+AM58</f>
        <v>0</v>
      </c>
      <c r="AN63" s="40" t="str">
        <f>IF(AM63=0,"%",AL63/AM63)</f>
        <v>%</v>
      </c>
    </row>
    <row r="65" spans="8:8" x14ac:dyDescent="0.2">
      <c r="H65" s="42"/>
    </row>
    <row r="68" spans="8:8" x14ac:dyDescent="0.2">
      <c r="H68" s="58"/>
    </row>
  </sheetData>
  <mergeCells count="15">
    <mergeCell ref="AF8:AI8"/>
    <mergeCell ref="C1:T1"/>
    <mergeCell ref="C2:T2"/>
    <mergeCell ref="C3:T3"/>
    <mergeCell ref="C4:T4"/>
    <mergeCell ref="V1:AM1"/>
    <mergeCell ref="V2:AM2"/>
    <mergeCell ref="V3:AM3"/>
    <mergeCell ref="V4:AM4"/>
    <mergeCell ref="G8:J8"/>
    <mergeCell ref="L8:O8"/>
    <mergeCell ref="Q8:T8"/>
    <mergeCell ref="V8:Y8"/>
    <mergeCell ref="AK8:AN8"/>
    <mergeCell ref="AA8:AD8"/>
  </mergeCells>
  <pageMargins left="0.2" right="0.2" top="0.28999999999999998" bottom="0" header="0.3" footer="0.3"/>
  <pageSetup paperSize="5" scale="52" orientation="landscape" blackAndWhite="1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1351</vt:lpstr>
      <vt:lpstr>1361</vt:lpstr>
      <vt:lpstr>1401</vt:lpstr>
      <vt:lpstr>1421</vt:lpstr>
      <vt:lpstr>1601</vt:lpstr>
      <vt:lpstr>1621</vt:lpstr>
      <vt:lpstr>1721</vt:lpstr>
      <vt:lpstr>9000</vt:lpstr>
      <vt:lpstr>'9000'!Print_Area</vt:lpstr>
      <vt:lpstr>'9000'!Print_Titles</vt:lpstr>
    </vt:vector>
  </TitlesOfParts>
  <Company>Lake Wales Charter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Mellissa Ard</dc:creator>
  <cp:lastModifiedBy>Mellissa Ard</cp:lastModifiedBy>
  <cp:lastPrinted>2023-09-19T18:36:13Z</cp:lastPrinted>
  <dcterms:created xsi:type="dcterms:W3CDTF">2022-11-03T13:00:31Z</dcterms:created>
  <dcterms:modified xsi:type="dcterms:W3CDTF">2023-10-20T13:49:20Z</dcterms:modified>
</cp:coreProperties>
</file>