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Transparency\4 - Downloadable Data\1 - Raw Format Budgets\"/>
    </mc:Choice>
  </mc:AlternateContent>
  <xr:revisionPtr revIDLastSave="0" documentId="8_{F21BF95E-E18C-4027-A027-BFA98A6C63C5}" xr6:coauthVersionLast="36" xr6:coauthVersionMax="36" xr10:uidLastSave="{00000000-0000-0000-0000-000000000000}"/>
  <bookViews>
    <workbookView xWindow="0" yWindow="0" windowWidth="28800" windowHeight="12225" xr2:uid="{33EDC8D4-CB69-4A67-A4D7-E1295204E6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48" i="1" l="1"/>
  <c r="L1140" i="1"/>
  <c r="L1107" i="1"/>
  <c r="J1147" i="1"/>
  <c r="I1147" i="1"/>
  <c r="H1147" i="1"/>
  <c r="G1147" i="1"/>
  <c r="F1147" i="1"/>
  <c r="E1147" i="1"/>
  <c r="D1147" i="1"/>
  <c r="C1147" i="1"/>
  <c r="B1147" i="1"/>
  <c r="J1146" i="1"/>
  <c r="I1146" i="1"/>
  <c r="H1146" i="1"/>
  <c r="G1146" i="1"/>
  <c r="F1146" i="1"/>
  <c r="E1146" i="1"/>
  <c r="D1146" i="1"/>
  <c r="C1146" i="1"/>
  <c r="B1146" i="1"/>
  <c r="J1145" i="1"/>
  <c r="I1145" i="1"/>
  <c r="H1145" i="1"/>
  <c r="G1145" i="1"/>
  <c r="F1145" i="1"/>
  <c r="E1145" i="1"/>
  <c r="D1145" i="1"/>
  <c r="C1145" i="1"/>
  <c r="B1145" i="1"/>
  <c r="J1144" i="1"/>
  <c r="I1144" i="1"/>
  <c r="H1144" i="1"/>
  <c r="G1144" i="1"/>
  <c r="F1144" i="1"/>
  <c r="E1144" i="1"/>
  <c r="D1144" i="1"/>
  <c r="C1144" i="1"/>
  <c r="B1144" i="1"/>
  <c r="J1143" i="1"/>
  <c r="I1143" i="1"/>
  <c r="H1143" i="1"/>
  <c r="G1143" i="1"/>
  <c r="F1143" i="1"/>
  <c r="E1143" i="1"/>
  <c r="D1143" i="1"/>
  <c r="C1143" i="1"/>
  <c r="B1143" i="1"/>
  <c r="J1139" i="1"/>
  <c r="I1139" i="1"/>
  <c r="H1139" i="1"/>
  <c r="G1139" i="1"/>
  <c r="F1139" i="1"/>
  <c r="E1139" i="1"/>
  <c r="D1139" i="1"/>
  <c r="C1139" i="1"/>
  <c r="B1139" i="1"/>
  <c r="J1138" i="1"/>
  <c r="I1138" i="1"/>
  <c r="H1138" i="1"/>
  <c r="G1138" i="1"/>
  <c r="F1138" i="1"/>
  <c r="E1138" i="1"/>
  <c r="D1138" i="1"/>
  <c r="C1138" i="1"/>
  <c r="B1138" i="1"/>
  <c r="J1137" i="1"/>
  <c r="I1137" i="1"/>
  <c r="H1137" i="1"/>
  <c r="G1137" i="1"/>
  <c r="F1137" i="1"/>
  <c r="E1137" i="1"/>
  <c r="D1137" i="1"/>
  <c r="C1137" i="1"/>
  <c r="B1137" i="1"/>
  <c r="J1136" i="1"/>
  <c r="I1136" i="1"/>
  <c r="H1136" i="1"/>
  <c r="G1136" i="1"/>
  <c r="F1136" i="1"/>
  <c r="E1136" i="1"/>
  <c r="D1136" i="1"/>
  <c r="C1136" i="1"/>
  <c r="B1136" i="1"/>
  <c r="J1135" i="1"/>
  <c r="I1135" i="1"/>
  <c r="H1135" i="1"/>
  <c r="G1135" i="1"/>
  <c r="F1135" i="1"/>
  <c r="E1135" i="1"/>
  <c r="D1135" i="1"/>
  <c r="C1135" i="1"/>
  <c r="B1135" i="1"/>
  <c r="J1134" i="1"/>
  <c r="I1134" i="1"/>
  <c r="H1134" i="1"/>
  <c r="G1134" i="1"/>
  <c r="F1134" i="1"/>
  <c r="E1134" i="1"/>
  <c r="D1134" i="1"/>
  <c r="C1134" i="1"/>
  <c r="B1134" i="1"/>
  <c r="J1133" i="1"/>
  <c r="I1133" i="1"/>
  <c r="H1133" i="1"/>
  <c r="G1133" i="1"/>
  <c r="F1133" i="1"/>
  <c r="E1133" i="1"/>
  <c r="D1133" i="1"/>
  <c r="C1133" i="1"/>
  <c r="B1133" i="1"/>
  <c r="J1132" i="1"/>
  <c r="I1132" i="1"/>
  <c r="H1132" i="1"/>
  <c r="G1132" i="1"/>
  <c r="F1132" i="1"/>
  <c r="E1132" i="1"/>
  <c r="D1132" i="1"/>
  <c r="C1132" i="1"/>
  <c r="B1132" i="1"/>
  <c r="J1131" i="1"/>
  <c r="I1131" i="1"/>
  <c r="H1131" i="1"/>
  <c r="G1131" i="1"/>
  <c r="F1131" i="1"/>
  <c r="E1131" i="1"/>
  <c r="D1131" i="1"/>
  <c r="C1131" i="1"/>
  <c r="B1131" i="1"/>
  <c r="J1130" i="1"/>
  <c r="I1130" i="1"/>
  <c r="H1130" i="1"/>
  <c r="G1130" i="1"/>
  <c r="F1130" i="1"/>
  <c r="E1130" i="1"/>
  <c r="D1130" i="1"/>
  <c r="C1130" i="1"/>
  <c r="B1130" i="1"/>
  <c r="J1129" i="1"/>
  <c r="I1129" i="1"/>
  <c r="H1129" i="1"/>
  <c r="G1129" i="1"/>
  <c r="F1129" i="1"/>
  <c r="E1129" i="1"/>
  <c r="D1129" i="1"/>
  <c r="C1129" i="1"/>
  <c r="B1129" i="1"/>
  <c r="J1128" i="1"/>
  <c r="I1128" i="1"/>
  <c r="H1128" i="1"/>
  <c r="G1128" i="1"/>
  <c r="F1128" i="1"/>
  <c r="E1128" i="1"/>
  <c r="D1128" i="1"/>
  <c r="C1128" i="1"/>
  <c r="B1128" i="1"/>
  <c r="J1127" i="1"/>
  <c r="I1127" i="1"/>
  <c r="H1127" i="1"/>
  <c r="G1127" i="1"/>
  <c r="F1127" i="1"/>
  <c r="E1127" i="1"/>
  <c r="D1127" i="1"/>
  <c r="C1127" i="1"/>
  <c r="B1127" i="1"/>
  <c r="J1126" i="1"/>
  <c r="I1126" i="1"/>
  <c r="H1126" i="1"/>
  <c r="G1126" i="1"/>
  <c r="F1126" i="1"/>
  <c r="E1126" i="1"/>
  <c r="D1126" i="1"/>
  <c r="C1126" i="1"/>
  <c r="B1126" i="1"/>
  <c r="J1125" i="1"/>
  <c r="I1125" i="1"/>
  <c r="H1125" i="1"/>
  <c r="G1125" i="1"/>
  <c r="F1125" i="1"/>
  <c r="E1125" i="1"/>
  <c r="D1125" i="1"/>
  <c r="C1125" i="1"/>
  <c r="B1125" i="1"/>
  <c r="J1124" i="1"/>
  <c r="I1124" i="1"/>
  <c r="H1124" i="1"/>
  <c r="G1124" i="1"/>
  <c r="F1124" i="1"/>
  <c r="E1124" i="1"/>
  <c r="D1124" i="1"/>
  <c r="C1124" i="1"/>
  <c r="B1124" i="1"/>
  <c r="J1123" i="1"/>
  <c r="I1123" i="1"/>
  <c r="H1123" i="1"/>
  <c r="G1123" i="1"/>
  <c r="F1123" i="1"/>
  <c r="E1123" i="1"/>
  <c r="D1123" i="1"/>
  <c r="C1123" i="1"/>
  <c r="B1123" i="1"/>
  <c r="J1122" i="1"/>
  <c r="I1122" i="1"/>
  <c r="H1122" i="1"/>
  <c r="G1122" i="1"/>
  <c r="F1122" i="1"/>
  <c r="E1122" i="1"/>
  <c r="D1122" i="1"/>
  <c r="C1122" i="1"/>
  <c r="B1122" i="1"/>
  <c r="J1121" i="1"/>
  <c r="I1121" i="1"/>
  <c r="H1121" i="1"/>
  <c r="G1121" i="1"/>
  <c r="F1121" i="1"/>
  <c r="E1121" i="1"/>
  <c r="D1121" i="1"/>
  <c r="C1121" i="1"/>
  <c r="B1121" i="1"/>
  <c r="J1120" i="1"/>
  <c r="I1120" i="1"/>
  <c r="H1120" i="1"/>
  <c r="G1120" i="1"/>
  <c r="F1120" i="1"/>
  <c r="E1120" i="1"/>
  <c r="D1120" i="1"/>
  <c r="C1120" i="1"/>
  <c r="B1120" i="1"/>
  <c r="J1119" i="1"/>
  <c r="I1119" i="1"/>
  <c r="H1119" i="1"/>
  <c r="G1119" i="1"/>
  <c r="F1119" i="1"/>
  <c r="E1119" i="1"/>
  <c r="D1119" i="1"/>
  <c r="C1119" i="1"/>
  <c r="B1119" i="1"/>
  <c r="J1118" i="1"/>
  <c r="I1118" i="1"/>
  <c r="H1118" i="1"/>
  <c r="G1118" i="1"/>
  <c r="F1118" i="1"/>
  <c r="E1118" i="1"/>
  <c r="D1118" i="1"/>
  <c r="C1118" i="1"/>
  <c r="B1118" i="1"/>
  <c r="J1117" i="1"/>
  <c r="I1117" i="1"/>
  <c r="H1117" i="1"/>
  <c r="G1117" i="1"/>
  <c r="F1117" i="1"/>
  <c r="E1117" i="1"/>
  <c r="D1117" i="1"/>
  <c r="C1117" i="1"/>
  <c r="B1117" i="1"/>
  <c r="J1116" i="1"/>
  <c r="I1116" i="1"/>
  <c r="H1116" i="1"/>
  <c r="G1116" i="1"/>
  <c r="F1116" i="1"/>
  <c r="E1116" i="1"/>
  <c r="D1116" i="1"/>
  <c r="C1116" i="1"/>
  <c r="B1116" i="1"/>
  <c r="J1115" i="1"/>
  <c r="I1115" i="1"/>
  <c r="H1115" i="1"/>
  <c r="G1115" i="1"/>
  <c r="F1115" i="1"/>
  <c r="E1115" i="1"/>
  <c r="D1115" i="1"/>
  <c r="C1115" i="1"/>
  <c r="B1115" i="1"/>
  <c r="J1114" i="1"/>
  <c r="I1114" i="1"/>
  <c r="H1114" i="1"/>
  <c r="G1114" i="1"/>
  <c r="F1114" i="1"/>
  <c r="E1114" i="1"/>
  <c r="D1114" i="1"/>
  <c r="C1114" i="1"/>
  <c r="B1114" i="1"/>
  <c r="J1113" i="1"/>
  <c r="I1113" i="1"/>
  <c r="H1113" i="1"/>
  <c r="G1113" i="1"/>
  <c r="F1113" i="1"/>
  <c r="E1113" i="1"/>
  <c r="D1113" i="1"/>
  <c r="C1113" i="1"/>
  <c r="B1113" i="1"/>
  <c r="J1112" i="1"/>
  <c r="I1112" i="1"/>
  <c r="H1112" i="1"/>
  <c r="G1112" i="1"/>
  <c r="F1112" i="1"/>
  <c r="E1112" i="1"/>
  <c r="D1112" i="1"/>
  <c r="C1112" i="1"/>
  <c r="B1112" i="1"/>
  <c r="J1111" i="1"/>
  <c r="I1111" i="1"/>
  <c r="H1111" i="1"/>
  <c r="G1111" i="1"/>
  <c r="F1111" i="1"/>
  <c r="E1111" i="1"/>
  <c r="D1111" i="1"/>
  <c r="C1111" i="1"/>
  <c r="B1111" i="1"/>
  <c r="J1110" i="1"/>
  <c r="I1110" i="1"/>
  <c r="H1110" i="1"/>
  <c r="G1110" i="1"/>
  <c r="F1110" i="1"/>
  <c r="E1110" i="1"/>
  <c r="D1110" i="1"/>
  <c r="C1110" i="1"/>
  <c r="B1110" i="1"/>
  <c r="J1106" i="1"/>
  <c r="I1106" i="1"/>
  <c r="H1106" i="1"/>
  <c r="G1106" i="1"/>
  <c r="F1106" i="1"/>
  <c r="E1106" i="1"/>
  <c r="D1106" i="1"/>
  <c r="C1106" i="1"/>
  <c r="B1106" i="1"/>
  <c r="J1105" i="1"/>
  <c r="I1105" i="1"/>
  <c r="H1105" i="1"/>
  <c r="G1105" i="1"/>
  <c r="F1105" i="1"/>
  <c r="E1105" i="1"/>
  <c r="D1105" i="1"/>
  <c r="C1105" i="1"/>
  <c r="B1105" i="1"/>
  <c r="J1104" i="1"/>
  <c r="I1104" i="1"/>
  <c r="H1104" i="1"/>
  <c r="G1104" i="1"/>
  <c r="F1104" i="1"/>
  <c r="E1104" i="1"/>
  <c r="D1104" i="1"/>
  <c r="C1104" i="1"/>
  <c r="B1104" i="1"/>
  <c r="J1103" i="1"/>
  <c r="I1103" i="1"/>
  <c r="H1103" i="1"/>
  <c r="G1103" i="1"/>
  <c r="F1103" i="1"/>
  <c r="E1103" i="1"/>
  <c r="D1103" i="1"/>
  <c r="C1103" i="1"/>
  <c r="B1103" i="1"/>
  <c r="J1102" i="1"/>
  <c r="I1102" i="1"/>
  <c r="H1102" i="1"/>
  <c r="G1102" i="1"/>
  <c r="F1102" i="1"/>
  <c r="E1102" i="1"/>
  <c r="D1102" i="1"/>
  <c r="C1102" i="1"/>
  <c r="B1102" i="1"/>
  <c r="J1101" i="1"/>
  <c r="I1101" i="1"/>
  <c r="H1101" i="1"/>
  <c r="G1101" i="1"/>
  <c r="F1101" i="1"/>
  <c r="E1101" i="1"/>
  <c r="D1101" i="1"/>
  <c r="C1101" i="1"/>
  <c r="B1101" i="1"/>
  <c r="J1100" i="1"/>
  <c r="I1100" i="1"/>
  <c r="H1100" i="1"/>
  <c r="G1100" i="1"/>
  <c r="F1100" i="1"/>
  <c r="E1100" i="1"/>
  <c r="D1100" i="1"/>
  <c r="C1100" i="1"/>
  <c r="B1100" i="1"/>
  <c r="J1099" i="1"/>
  <c r="I1099" i="1"/>
  <c r="H1099" i="1"/>
  <c r="G1099" i="1"/>
  <c r="F1099" i="1"/>
  <c r="E1099" i="1"/>
  <c r="D1099" i="1"/>
  <c r="C1099" i="1"/>
  <c r="B1099" i="1"/>
  <c r="J1098" i="1"/>
  <c r="I1098" i="1"/>
  <c r="H1098" i="1"/>
  <c r="G1098" i="1"/>
  <c r="F1098" i="1"/>
  <c r="E1098" i="1"/>
  <c r="D1098" i="1"/>
  <c r="C1098" i="1"/>
  <c r="B1098" i="1"/>
  <c r="J1097" i="1"/>
  <c r="I1097" i="1"/>
  <c r="H1097" i="1"/>
  <c r="G1097" i="1"/>
  <c r="F1097" i="1"/>
  <c r="E1097" i="1"/>
  <c r="D1097" i="1"/>
  <c r="C1097" i="1"/>
  <c r="B1097" i="1"/>
  <c r="J1096" i="1"/>
  <c r="I1096" i="1"/>
  <c r="H1096" i="1"/>
  <c r="G1096" i="1"/>
  <c r="F1096" i="1"/>
  <c r="E1096" i="1"/>
  <c r="D1096" i="1"/>
  <c r="C1096" i="1"/>
  <c r="B1096" i="1"/>
  <c r="J1095" i="1"/>
  <c r="I1095" i="1"/>
  <c r="H1095" i="1"/>
  <c r="G1095" i="1"/>
  <c r="F1095" i="1"/>
  <c r="E1095" i="1"/>
  <c r="D1095" i="1"/>
  <c r="C1095" i="1"/>
  <c r="B1095" i="1"/>
  <c r="J1094" i="1"/>
  <c r="I1094" i="1"/>
  <c r="H1094" i="1"/>
  <c r="G1094" i="1"/>
  <c r="F1094" i="1"/>
  <c r="E1094" i="1"/>
  <c r="D1094" i="1"/>
  <c r="C1094" i="1"/>
  <c r="B1094" i="1"/>
  <c r="J1093" i="1"/>
  <c r="I1093" i="1"/>
  <c r="H1093" i="1"/>
  <c r="G1093" i="1"/>
  <c r="F1093" i="1"/>
  <c r="E1093" i="1"/>
  <c r="D1093" i="1"/>
  <c r="C1093" i="1"/>
  <c r="B1093" i="1"/>
  <c r="J1092" i="1"/>
  <c r="I1092" i="1"/>
  <c r="H1092" i="1"/>
  <c r="G1092" i="1"/>
  <c r="F1092" i="1"/>
  <c r="E1092" i="1"/>
  <c r="D1092" i="1"/>
  <c r="C1092" i="1"/>
  <c r="B1092" i="1"/>
  <c r="J1091" i="1"/>
  <c r="I1091" i="1"/>
  <c r="H1091" i="1"/>
  <c r="G1091" i="1"/>
  <c r="F1091" i="1"/>
  <c r="E1091" i="1"/>
  <c r="D1091" i="1"/>
  <c r="C1091" i="1"/>
  <c r="B1091" i="1"/>
  <c r="J1090" i="1"/>
  <c r="I1090" i="1"/>
  <c r="H1090" i="1"/>
  <c r="G1090" i="1"/>
  <c r="F1090" i="1"/>
  <c r="E1090" i="1"/>
  <c r="D1090" i="1"/>
  <c r="C1090" i="1"/>
  <c r="B1090" i="1"/>
  <c r="J1089" i="1"/>
  <c r="I1089" i="1"/>
  <c r="H1089" i="1"/>
  <c r="G1089" i="1"/>
  <c r="F1089" i="1"/>
  <c r="E1089" i="1"/>
  <c r="D1089" i="1"/>
  <c r="C1089" i="1"/>
  <c r="B1089" i="1"/>
  <c r="J1088" i="1"/>
  <c r="I1088" i="1"/>
  <c r="H1088" i="1"/>
  <c r="G1088" i="1"/>
  <c r="F1088" i="1"/>
  <c r="E1088" i="1"/>
  <c r="D1088" i="1"/>
  <c r="C1088" i="1"/>
  <c r="B1088" i="1"/>
  <c r="J1087" i="1"/>
  <c r="I1087" i="1"/>
  <c r="H1087" i="1"/>
  <c r="G1087" i="1"/>
  <c r="F1087" i="1"/>
  <c r="E1087" i="1"/>
  <c r="D1087" i="1"/>
  <c r="C1087" i="1"/>
  <c r="B1087" i="1"/>
  <c r="J1086" i="1"/>
  <c r="I1086" i="1"/>
  <c r="H1086" i="1"/>
  <c r="G1086" i="1"/>
  <c r="F1086" i="1"/>
  <c r="E1086" i="1"/>
  <c r="D1086" i="1"/>
  <c r="C1086" i="1"/>
  <c r="B1086" i="1"/>
  <c r="J1085" i="1"/>
  <c r="I1085" i="1"/>
  <c r="H1085" i="1"/>
  <c r="G1085" i="1"/>
  <c r="F1085" i="1"/>
  <c r="E1085" i="1"/>
  <c r="D1085" i="1"/>
  <c r="C1085" i="1"/>
  <c r="B1085" i="1"/>
  <c r="J1084" i="1"/>
  <c r="I1084" i="1"/>
  <c r="H1084" i="1"/>
  <c r="G1084" i="1"/>
  <c r="F1084" i="1"/>
  <c r="E1084" i="1"/>
  <c r="D1084" i="1"/>
  <c r="C1084" i="1"/>
  <c r="B1084" i="1"/>
  <c r="J1083" i="1"/>
  <c r="I1083" i="1"/>
  <c r="H1083" i="1"/>
  <c r="G1083" i="1"/>
  <c r="F1083" i="1"/>
  <c r="E1083" i="1"/>
  <c r="D1083" i="1"/>
  <c r="C1083" i="1"/>
  <c r="B1083" i="1"/>
  <c r="J1082" i="1"/>
  <c r="I1082" i="1"/>
  <c r="H1082" i="1"/>
  <c r="G1082" i="1"/>
  <c r="F1082" i="1"/>
  <c r="E1082" i="1"/>
  <c r="D1082" i="1"/>
  <c r="C1082" i="1"/>
  <c r="B1082" i="1"/>
  <c r="J1081" i="1"/>
  <c r="I1081" i="1"/>
  <c r="H1081" i="1"/>
  <c r="G1081" i="1"/>
  <c r="F1081" i="1"/>
  <c r="E1081" i="1"/>
  <c r="D1081" i="1"/>
  <c r="C1081" i="1"/>
  <c r="B1081" i="1"/>
  <c r="J1080" i="1"/>
  <c r="I1080" i="1"/>
  <c r="H1080" i="1"/>
  <c r="G1080" i="1"/>
  <c r="F1080" i="1"/>
  <c r="E1080" i="1"/>
  <c r="D1080" i="1"/>
  <c r="C1080" i="1"/>
  <c r="B1080" i="1"/>
  <c r="J1079" i="1"/>
  <c r="I1079" i="1"/>
  <c r="H1079" i="1"/>
  <c r="G1079" i="1"/>
  <c r="F1079" i="1"/>
  <c r="E1079" i="1"/>
  <c r="D1079" i="1"/>
  <c r="C1079" i="1"/>
  <c r="B1079" i="1"/>
  <c r="J1078" i="1"/>
  <c r="I1078" i="1"/>
  <c r="H1078" i="1"/>
  <c r="G1078" i="1"/>
  <c r="F1078" i="1"/>
  <c r="E1078" i="1"/>
  <c r="D1078" i="1"/>
  <c r="C1078" i="1"/>
  <c r="B1078" i="1"/>
  <c r="J1077" i="1"/>
  <c r="I1077" i="1"/>
  <c r="H1077" i="1"/>
  <c r="G1077" i="1"/>
  <c r="F1077" i="1"/>
  <c r="E1077" i="1"/>
  <c r="D1077" i="1"/>
  <c r="C1077" i="1"/>
  <c r="B1077" i="1"/>
  <c r="J1076" i="1"/>
  <c r="I1076" i="1"/>
  <c r="H1076" i="1"/>
  <c r="G1076" i="1"/>
  <c r="F1076" i="1"/>
  <c r="E1076" i="1"/>
  <c r="D1076" i="1"/>
  <c r="C1076" i="1"/>
  <c r="B1076" i="1"/>
  <c r="J1075" i="1"/>
  <c r="I1075" i="1"/>
  <c r="H1075" i="1"/>
  <c r="G1075" i="1"/>
  <c r="F1075" i="1"/>
  <c r="E1075" i="1"/>
  <c r="D1075" i="1"/>
  <c r="C1075" i="1"/>
  <c r="B1075" i="1"/>
  <c r="J1074" i="1"/>
  <c r="I1074" i="1"/>
  <c r="H1074" i="1"/>
  <c r="G1074" i="1"/>
  <c r="F1074" i="1"/>
  <c r="E1074" i="1"/>
  <c r="D1074" i="1"/>
  <c r="C1074" i="1"/>
  <c r="B1074" i="1"/>
  <c r="J1073" i="1"/>
  <c r="I1073" i="1"/>
  <c r="H1073" i="1"/>
  <c r="G1073" i="1"/>
  <c r="F1073" i="1"/>
  <c r="E1073" i="1"/>
  <c r="D1073" i="1"/>
  <c r="C1073" i="1"/>
  <c r="B1073" i="1"/>
  <c r="J1072" i="1"/>
  <c r="I1072" i="1"/>
  <c r="H1072" i="1"/>
  <c r="G1072" i="1"/>
  <c r="F1072" i="1"/>
  <c r="E1072" i="1"/>
  <c r="D1072" i="1"/>
  <c r="C1072" i="1"/>
  <c r="B1072" i="1"/>
  <c r="J1071" i="1"/>
  <c r="I1071" i="1"/>
  <c r="H1071" i="1"/>
  <c r="G1071" i="1"/>
  <c r="F1071" i="1"/>
  <c r="E1071" i="1"/>
  <c r="D1071" i="1"/>
  <c r="C1071" i="1"/>
  <c r="B1071" i="1"/>
  <c r="J1070" i="1"/>
  <c r="I1070" i="1"/>
  <c r="H1070" i="1"/>
  <c r="G1070" i="1"/>
  <c r="F1070" i="1"/>
  <c r="E1070" i="1"/>
  <c r="D1070" i="1"/>
  <c r="C1070" i="1"/>
  <c r="B1070" i="1"/>
  <c r="J1069" i="1"/>
  <c r="I1069" i="1"/>
  <c r="H1069" i="1"/>
  <c r="G1069" i="1"/>
  <c r="F1069" i="1"/>
  <c r="E1069" i="1"/>
  <c r="D1069" i="1"/>
  <c r="C1069" i="1"/>
  <c r="B1069" i="1"/>
  <c r="J1068" i="1"/>
  <c r="I1068" i="1"/>
  <c r="H1068" i="1"/>
  <c r="G1068" i="1"/>
  <c r="F1068" i="1"/>
  <c r="E1068" i="1"/>
  <c r="D1068" i="1"/>
  <c r="C1068" i="1"/>
  <c r="B1068" i="1"/>
  <c r="J1067" i="1"/>
  <c r="I1067" i="1"/>
  <c r="H1067" i="1"/>
  <c r="G1067" i="1"/>
  <c r="F1067" i="1"/>
  <c r="E1067" i="1"/>
  <c r="D1067" i="1"/>
  <c r="C1067" i="1"/>
  <c r="B1067" i="1"/>
  <c r="J1066" i="1"/>
  <c r="I1066" i="1"/>
  <c r="H1066" i="1"/>
  <c r="G1066" i="1"/>
  <c r="F1066" i="1"/>
  <c r="E1066" i="1"/>
  <c r="D1066" i="1"/>
  <c r="C1066" i="1"/>
  <c r="B1066" i="1"/>
  <c r="J1065" i="1"/>
  <c r="I1065" i="1"/>
  <c r="H1065" i="1"/>
  <c r="G1065" i="1"/>
  <c r="F1065" i="1"/>
  <c r="E1065" i="1"/>
  <c r="D1065" i="1"/>
  <c r="C1065" i="1"/>
  <c r="B1065" i="1"/>
  <c r="J1064" i="1"/>
  <c r="I1064" i="1"/>
  <c r="H1064" i="1"/>
  <c r="G1064" i="1"/>
  <c r="F1064" i="1"/>
  <c r="E1064" i="1"/>
  <c r="D1064" i="1"/>
  <c r="C1064" i="1"/>
  <c r="B1064" i="1"/>
  <c r="J1063" i="1"/>
  <c r="I1063" i="1"/>
  <c r="H1063" i="1"/>
  <c r="G1063" i="1"/>
  <c r="F1063" i="1"/>
  <c r="E1063" i="1"/>
  <c r="D1063" i="1"/>
  <c r="C1063" i="1"/>
  <c r="B1063" i="1"/>
  <c r="J1062" i="1"/>
  <c r="I1062" i="1"/>
  <c r="H1062" i="1"/>
  <c r="G1062" i="1"/>
  <c r="F1062" i="1"/>
  <c r="E1062" i="1"/>
  <c r="D1062" i="1"/>
  <c r="C1062" i="1"/>
  <c r="B1062" i="1"/>
  <c r="J1061" i="1"/>
  <c r="I1061" i="1"/>
  <c r="H1061" i="1"/>
  <c r="G1061" i="1"/>
  <c r="F1061" i="1"/>
  <c r="E1061" i="1"/>
  <c r="D1061" i="1"/>
  <c r="C1061" i="1"/>
  <c r="B1061" i="1"/>
  <c r="J1060" i="1"/>
  <c r="I1060" i="1"/>
  <c r="H1060" i="1"/>
  <c r="G1060" i="1"/>
  <c r="F1060" i="1"/>
  <c r="E1060" i="1"/>
  <c r="D1060" i="1"/>
  <c r="C1060" i="1"/>
  <c r="B1060" i="1"/>
  <c r="J1059" i="1"/>
  <c r="I1059" i="1"/>
  <c r="H1059" i="1"/>
  <c r="G1059" i="1"/>
  <c r="F1059" i="1"/>
  <c r="E1059" i="1"/>
  <c r="D1059" i="1"/>
  <c r="C1059" i="1"/>
  <c r="B1059" i="1"/>
  <c r="J1058" i="1"/>
  <c r="I1058" i="1"/>
  <c r="H1058" i="1"/>
  <c r="G1058" i="1"/>
  <c r="F1058" i="1"/>
  <c r="E1058" i="1"/>
  <c r="D1058" i="1"/>
  <c r="C1058" i="1"/>
  <c r="B1058" i="1"/>
  <c r="J1057" i="1"/>
  <c r="I1057" i="1"/>
  <c r="H1057" i="1"/>
  <c r="G1057" i="1"/>
  <c r="F1057" i="1"/>
  <c r="E1057" i="1"/>
  <c r="D1057" i="1"/>
  <c r="C1057" i="1"/>
  <c r="B1057" i="1"/>
  <c r="J1056" i="1"/>
  <c r="I1056" i="1"/>
  <c r="H1056" i="1"/>
  <c r="G1056" i="1"/>
  <c r="F1056" i="1"/>
  <c r="E1056" i="1"/>
  <c r="D1056" i="1"/>
  <c r="C1056" i="1"/>
  <c r="B1056" i="1"/>
  <c r="J1055" i="1"/>
  <c r="I1055" i="1"/>
  <c r="H1055" i="1"/>
  <c r="G1055" i="1"/>
  <c r="F1055" i="1"/>
  <c r="E1055" i="1"/>
  <c r="D1055" i="1"/>
  <c r="C1055" i="1"/>
  <c r="B1055" i="1"/>
  <c r="J1054" i="1"/>
  <c r="I1054" i="1"/>
  <c r="H1054" i="1"/>
  <c r="G1054" i="1"/>
  <c r="F1054" i="1"/>
  <c r="E1054" i="1"/>
  <c r="D1054" i="1"/>
  <c r="C1054" i="1"/>
  <c r="B1054" i="1"/>
  <c r="J1053" i="1"/>
  <c r="I1053" i="1"/>
  <c r="H1053" i="1"/>
  <c r="G1053" i="1"/>
  <c r="F1053" i="1"/>
  <c r="E1053" i="1"/>
  <c r="D1053" i="1"/>
  <c r="C1053" i="1"/>
  <c r="B1053" i="1"/>
  <c r="J1052" i="1"/>
  <c r="I1052" i="1"/>
  <c r="H1052" i="1"/>
  <c r="G1052" i="1"/>
  <c r="F1052" i="1"/>
  <c r="E1052" i="1"/>
  <c r="D1052" i="1"/>
  <c r="C1052" i="1"/>
  <c r="B1052" i="1"/>
  <c r="J1051" i="1"/>
  <c r="I1051" i="1"/>
  <c r="H1051" i="1"/>
  <c r="G1051" i="1"/>
  <c r="F1051" i="1"/>
  <c r="E1051" i="1"/>
  <c r="D1051" i="1"/>
  <c r="C1051" i="1"/>
  <c r="B1051" i="1"/>
  <c r="J1050" i="1"/>
  <c r="I1050" i="1"/>
  <c r="H1050" i="1"/>
  <c r="G1050" i="1"/>
  <c r="F1050" i="1"/>
  <c r="E1050" i="1"/>
  <c r="D1050" i="1"/>
  <c r="C1050" i="1"/>
  <c r="B1050" i="1"/>
  <c r="J1049" i="1"/>
  <c r="I1049" i="1"/>
  <c r="H1049" i="1"/>
  <c r="G1049" i="1"/>
  <c r="F1049" i="1"/>
  <c r="E1049" i="1"/>
  <c r="D1049" i="1"/>
  <c r="C1049" i="1"/>
  <c r="B1049" i="1"/>
  <c r="J1048" i="1"/>
  <c r="I1048" i="1"/>
  <c r="H1048" i="1"/>
  <c r="G1048" i="1"/>
  <c r="F1048" i="1"/>
  <c r="E1048" i="1"/>
  <c r="D1048" i="1"/>
  <c r="C1048" i="1"/>
  <c r="B1048" i="1"/>
  <c r="J1047" i="1"/>
  <c r="I1047" i="1"/>
  <c r="H1047" i="1"/>
  <c r="G1047" i="1"/>
  <c r="F1047" i="1"/>
  <c r="E1047" i="1"/>
  <c r="D1047" i="1"/>
  <c r="C1047" i="1"/>
  <c r="B1047" i="1"/>
  <c r="J1046" i="1"/>
  <c r="I1046" i="1"/>
  <c r="H1046" i="1"/>
  <c r="G1046" i="1"/>
  <c r="F1046" i="1"/>
  <c r="E1046" i="1"/>
  <c r="D1046" i="1"/>
  <c r="C1046" i="1"/>
  <c r="B1046" i="1"/>
  <c r="J1045" i="1"/>
  <c r="I1045" i="1"/>
  <c r="H1045" i="1"/>
  <c r="G1045" i="1"/>
  <c r="F1045" i="1"/>
  <c r="E1045" i="1"/>
  <c r="D1045" i="1"/>
  <c r="C1045" i="1"/>
  <c r="B1045" i="1"/>
  <c r="J1044" i="1"/>
  <c r="I1044" i="1"/>
  <c r="H1044" i="1"/>
  <c r="G1044" i="1"/>
  <c r="F1044" i="1"/>
  <c r="E1044" i="1"/>
  <c r="D1044" i="1"/>
  <c r="C1044" i="1"/>
  <c r="B1044" i="1"/>
  <c r="J1043" i="1"/>
  <c r="I1043" i="1"/>
  <c r="H1043" i="1"/>
  <c r="G1043" i="1"/>
  <c r="F1043" i="1"/>
  <c r="E1043" i="1"/>
  <c r="D1043" i="1"/>
  <c r="C1043" i="1"/>
  <c r="B1043" i="1"/>
  <c r="J1042" i="1"/>
  <c r="I1042" i="1"/>
  <c r="H1042" i="1"/>
  <c r="G1042" i="1"/>
  <c r="F1042" i="1"/>
  <c r="E1042" i="1"/>
  <c r="D1042" i="1"/>
  <c r="C1042" i="1"/>
  <c r="B1042" i="1"/>
  <c r="J1041" i="1"/>
  <c r="I1041" i="1"/>
  <c r="H1041" i="1"/>
  <c r="G1041" i="1"/>
  <c r="F1041" i="1"/>
  <c r="E1041" i="1"/>
  <c r="D1041" i="1"/>
  <c r="C1041" i="1"/>
  <c r="B1041" i="1"/>
  <c r="J1040" i="1"/>
  <c r="I1040" i="1"/>
  <c r="H1040" i="1"/>
  <c r="G1040" i="1"/>
  <c r="F1040" i="1"/>
  <c r="E1040" i="1"/>
  <c r="D1040" i="1"/>
  <c r="C1040" i="1"/>
  <c r="B1040" i="1"/>
  <c r="J1039" i="1"/>
  <c r="I1039" i="1"/>
  <c r="H1039" i="1"/>
  <c r="G1039" i="1"/>
  <c r="F1039" i="1"/>
  <c r="E1039" i="1"/>
  <c r="D1039" i="1"/>
  <c r="C1039" i="1"/>
  <c r="B1039" i="1"/>
  <c r="J1038" i="1"/>
  <c r="I1038" i="1"/>
  <c r="H1038" i="1"/>
  <c r="G1038" i="1"/>
  <c r="F1038" i="1"/>
  <c r="E1038" i="1"/>
  <c r="D1038" i="1"/>
  <c r="C1038" i="1"/>
  <c r="B1038" i="1"/>
  <c r="J1037" i="1"/>
  <c r="I1037" i="1"/>
  <c r="H1037" i="1"/>
  <c r="G1037" i="1"/>
  <c r="F1037" i="1"/>
  <c r="E1037" i="1"/>
  <c r="D1037" i="1"/>
  <c r="C1037" i="1"/>
  <c r="B1037" i="1"/>
  <c r="J1036" i="1"/>
  <c r="I1036" i="1"/>
  <c r="H1036" i="1"/>
  <c r="G1036" i="1"/>
  <c r="F1036" i="1"/>
  <c r="E1036" i="1"/>
  <c r="D1036" i="1"/>
  <c r="C1036" i="1"/>
  <c r="B1036" i="1"/>
  <c r="J1035" i="1"/>
  <c r="I1035" i="1"/>
  <c r="H1035" i="1"/>
  <c r="G1035" i="1"/>
  <c r="F1035" i="1"/>
  <c r="E1035" i="1"/>
  <c r="D1035" i="1"/>
  <c r="C1035" i="1"/>
  <c r="B1035" i="1"/>
  <c r="J1034" i="1"/>
  <c r="I1034" i="1"/>
  <c r="H1034" i="1"/>
  <c r="G1034" i="1"/>
  <c r="F1034" i="1"/>
  <c r="E1034" i="1"/>
  <c r="D1034" i="1"/>
  <c r="C1034" i="1"/>
  <c r="B1034" i="1"/>
  <c r="J1033" i="1"/>
  <c r="I1033" i="1"/>
  <c r="H1033" i="1"/>
  <c r="G1033" i="1"/>
  <c r="F1033" i="1"/>
  <c r="E1033" i="1"/>
  <c r="D1033" i="1"/>
  <c r="C1033" i="1"/>
  <c r="B1033" i="1"/>
  <c r="J1032" i="1"/>
  <c r="I1032" i="1"/>
  <c r="H1032" i="1"/>
  <c r="G1032" i="1"/>
  <c r="F1032" i="1"/>
  <c r="E1032" i="1"/>
  <c r="D1032" i="1"/>
  <c r="C1032" i="1"/>
  <c r="B1032" i="1"/>
  <c r="J1031" i="1"/>
  <c r="I1031" i="1"/>
  <c r="H1031" i="1"/>
  <c r="G1031" i="1"/>
  <c r="F1031" i="1"/>
  <c r="E1031" i="1"/>
  <c r="D1031" i="1"/>
  <c r="C1031" i="1"/>
  <c r="B1031" i="1"/>
  <c r="J1030" i="1"/>
  <c r="I1030" i="1"/>
  <c r="H1030" i="1"/>
  <c r="G1030" i="1"/>
  <c r="F1030" i="1"/>
  <c r="E1030" i="1"/>
  <c r="D1030" i="1"/>
  <c r="C1030" i="1"/>
  <c r="B1030" i="1"/>
  <c r="J1029" i="1"/>
  <c r="I1029" i="1"/>
  <c r="H1029" i="1"/>
  <c r="G1029" i="1"/>
  <c r="F1029" i="1"/>
  <c r="E1029" i="1"/>
  <c r="D1029" i="1"/>
  <c r="C1029" i="1"/>
  <c r="B1029" i="1"/>
  <c r="J1028" i="1"/>
  <c r="I1028" i="1"/>
  <c r="H1028" i="1"/>
  <c r="G1028" i="1"/>
  <c r="F1028" i="1"/>
  <c r="E1028" i="1"/>
  <c r="D1028" i="1"/>
  <c r="C1028" i="1"/>
  <c r="B1028" i="1"/>
  <c r="J1027" i="1"/>
  <c r="I1027" i="1"/>
  <c r="H1027" i="1"/>
  <c r="G1027" i="1"/>
  <c r="F1027" i="1"/>
  <c r="E1027" i="1"/>
  <c r="D1027" i="1"/>
  <c r="C1027" i="1"/>
  <c r="B1027" i="1"/>
  <c r="J1026" i="1"/>
  <c r="I1026" i="1"/>
  <c r="H1026" i="1"/>
  <c r="G1026" i="1"/>
  <c r="F1026" i="1"/>
  <c r="E1026" i="1"/>
  <c r="D1026" i="1"/>
  <c r="C1026" i="1"/>
  <c r="B1026" i="1"/>
  <c r="J1025" i="1"/>
  <c r="I1025" i="1"/>
  <c r="H1025" i="1"/>
  <c r="G1025" i="1"/>
  <c r="F1025" i="1"/>
  <c r="E1025" i="1"/>
  <c r="D1025" i="1"/>
  <c r="C1025" i="1"/>
  <c r="B1025" i="1"/>
  <c r="J1024" i="1"/>
  <c r="I1024" i="1"/>
  <c r="H1024" i="1"/>
  <c r="G1024" i="1"/>
  <c r="F1024" i="1"/>
  <c r="E1024" i="1"/>
  <c r="D1024" i="1"/>
  <c r="C1024" i="1"/>
  <c r="B1024" i="1"/>
  <c r="J1023" i="1"/>
  <c r="I1023" i="1"/>
  <c r="H1023" i="1"/>
  <c r="G1023" i="1"/>
  <c r="F1023" i="1"/>
  <c r="E1023" i="1"/>
  <c r="D1023" i="1"/>
  <c r="C1023" i="1"/>
  <c r="B1023" i="1"/>
  <c r="J1022" i="1"/>
  <c r="I1022" i="1"/>
  <c r="H1022" i="1"/>
  <c r="G1022" i="1"/>
  <c r="F1022" i="1"/>
  <c r="E1022" i="1"/>
  <c r="D1022" i="1"/>
  <c r="C1022" i="1"/>
  <c r="B1022" i="1"/>
  <c r="J1021" i="1"/>
  <c r="I1021" i="1"/>
  <c r="H1021" i="1"/>
  <c r="G1021" i="1"/>
  <c r="F1021" i="1"/>
  <c r="E1021" i="1"/>
  <c r="D1021" i="1"/>
  <c r="C1021" i="1"/>
  <c r="B1021" i="1"/>
  <c r="J1020" i="1"/>
  <c r="I1020" i="1"/>
  <c r="H1020" i="1"/>
  <c r="G1020" i="1"/>
  <c r="F1020" i="1"/>
  <c r="E1020" i="1"/>
  <c r="D1020" i="1"/>
  <c r="C1020" i="1"/>
  <c r="B1020" i="1"/>
  <c r="J1019" i="1"/>
  <c r="I1019" i="1"/>
  <c r="H1019" i="1"/>
  <c r="G1019" i="1"/>
  <c r="F1019" i="1"/>
  <c r="E1019" i="1"/>
  <c r="D1019" i="1"/>
  <c r="C1019" i="1"/>
  <c r="B1019" i="1"/>
  <c r="J1018" i="1"/>
  <c r="I1018" i="1"/>
  <c r="H1018" i="1"/>
  <c r="G1018" i="1"/>
  <c r="F1018" i="1"/>
  <c r="E1018" i="1"/>
  <c r="D1018" i="1"/>
  <c r="C1018" i="1"/>
  <c r="B1018" i="1"/>
  <c r="J1017" i="1"/>
  <c r="I1017" i="1"/>
  <c r="H1017" i="1"/>
  <c r="G1017" i="1"/>
  <c r="F1017" i="1"/>
  <c r="E1017" i="1"/>
  <c r="D1017" i="1"/>
  <c r="C1017" i="1"/>
  <c r="B1017" i="1"/>
  <c r="J1016" i="1"/>
  <c r="I1016" i="1"/>
  <c r="H1016" i="1"/>
  <c r="G1016" i="1"/>
  <c r="F1016" i="1"/>
  <c r="E1016" i="1"/>
  <c r="D1016" i="1"/>
  <c r="C1016" i="1"/>
  <c r="B1016" i="1"/>
  <c r="J1015" i="1"/>
  <c r="I1015" i="1"/>
  <c r="H1015" i="1"/>
  <c r="G1015" i="1"/>
  <c r="F1015" i="1"/>
  <c r="E1015" i="1"/>
  <c r="D1015" i="1"/>
  <c r="C1015" i="1"/>
  <c r="B1015" i="1"/>
  <c r="J1014" i="1"/>
  <c r="I1014" i="1"/>
  <c r="H1014" i="1"/>
  <c r="G1014" i="1"/>
  <c r="F1014" i="1"/>
  <c r="E1014" i="1"/>
  <c r="D1014" i="1"/>
  <c r="C1014" i="1"/>
  <c r="B1014" i="1"/>
  <c r="J1013" i="1"/>
  <c r="I1013" i="1"/>
  <c r="H1013" i="1"/>
  <c r="G1013" i="1"/>
  <c r="F1013" i="1"/>
  <c r="E1013" i="1"/>
  <c r="D1013" i="1"/>
  <c r="C1013" i="1"/>
  <c r="B1013" i="1"/>
  <c r="J1012" i="1"/>
  <c r="I1012" i="1"/>
  <c r="H1012" i="1"/>
  <c r="G1012" i="1"/>
  <c r="F1012" i="1"/>
  <c r="E1012" i="1"/>
  <c r="D1012" i="1"/>
  <c r="C1012" i="1"/>
  <c r="B1012" i="1"/>
  <c r="J1011" i="1"/>
  <c r="I1011" i="1"/>
  <c r="H1011" i="1"/>
  <c r="G1011" i="1"/>
  <c r="F1011" i="1"/>
  <c r="E1011" i="1"/>
  <c r="D1011" i="1"/>
  <c r="C1011" i="1"/>
  <c r="B1011" i="1"/>
  <c r="J1010" i="1"/>
  <c r="I1010" i="1"/>
  <c r="H1010" i="1"/>
  <c r="G1010" i="1"/>
  <c r="F1010" i="1"/>
  <c r="E1010" i="1"/>
  <c r="D1010" i="1"/>
  <c r="C1010" i="1"/>
  <c r="B1010" i="1"/>
  <c r="J1009" i="1"/>
  <c r="I1009" i="1"/>
  <c r="H1009" i="1"/>
  <c r="G1009" i="1"/>
  <c r="F1009" i="1"/>
  <c r="E1009" i="1"/>
  <c r="D1009" i="1"/>
  <c r="C1009" i="1"/>
  <c r="B1009" i="1"/>
  <c r="J1008" i="1"/>
  <c r="I1008" i="1"/>
  <c r="H1008" i="1"/>
  <c r="G1008" i="1"/>
  <c r="F1008" i="1"/>
  <c r="E1008" i="1"/>
  <c r="D1008" i="1"/>
  <c r="C1008" i="1"/>
  <c r="B1008" i="1"/>
  <c r="J1007" i="1"/>
  <c r="I1007" i="1"/>
  <c r="H1007" i="1"/>
  <c r="G1007" i="1"/>
  <c r="F1007" i="1"/>
  <c r="E1007" i="1"/>
  <c r="D1007" i="1"/>
  <c r="C1007" i="1"/>
  <c r="B1007" i="1"/>
  <c r="J1006" i="1"/>
  <c r="I1006" i="1"/>
  <c r="H1006" i="1"/>
  <c r="G1006" i="1"/>
  <c r="F1006" i="1"/>
  <c r="E1006" i="1"/>
  <c r="D1006" i="1"/>
  <c r="C1006" i="1"/>
  <c r="B1006" i="1"/>
  <c r="J1005" i="1"/>
  <c r="I1005" i="1"/>
  <c r="H1005" i="1"/>
  <c r="G1005" i="1"/>
  <c r="F1005" i="1"/>
  <c r="E1005" i="1"/>
  <c r="D1005" i="1"/>
  <c r="C1005" i="1"/>
  <c r="B1005" i="1"/>
  <c r="J1004" i="1"/>
  <c r="I1004" i="1"/>
  <c r="H1004" i="1"/>
  <c r="G1004" i="1"/>
  <c r="F1004" i="1"/>
  <c r="E1004" i="1"/>
  <c r="D1004" i="1"/>
  <c r="C1004" i="1"/>
  <c r="B1004" i="1"/>
  <c r="J1003" i="1"/>
  <c r="I1003" i="1"/>
  <c r="H1003" i="1"/>
  <c r="G1003" i="1"/>
  <c r="F1003" i="1"/>
  <c r="E1003" i="1"/>
  <c r="D1003" i="1"/>
  <c r="C1003" i="1"/>
  <c r="B1003" i="1"/>
  <c r="J1002" i="1"/>
  <c r="I1002" i="1"/>
  <c r="H1002" i="1"/>
  <c r="G1002" i="1"/>
  <c r="F1002" i="1"/>
  <c r="E1002" i="1"/>
  <c r="D1002" i="1"/>
  <c r="C1002" i="1"/>
  <c r="B1002" i="1"/>
  <c r="J1001" i="1"/>
  <c r="I1001" i="1"/>
  <c r="H1001" i="1"/>
  <c r="G1001" i="1"/>
  <c r="F1001" i="1"/>
  <c r="E1001" i="1"/>
  <c r="D1001" i="1"/>
  <c r="C1001" i="1"/>
  <c r="B1001" i="1"/>
  <c r="J1000" i="1"/>
  <c r="I1000" i="1"/>
  <c r="H1000" i="1"/>
  <c r="G1000" i="1"/>
  <c r="F1000" i="1"/>
  <c r="E1000" i="1"/>
  <c r="D1000" i="1"/>
  <c r="C1000" i="1"/>
  <c r="B1000" i="1"/>
  <c r="J999" i="1"/>
  <c r="I999" i="1"/>
  <c r="H999" i="1"/>
  <c r="G999" i="1"/>
  <c r="F999" i="1"/>
  <c r="E999" i="1"/>
  <c r="D999" i="1"/>
  <c r="C999" i="1"/>
  <c r="B999" i="1"/>
  <c r="J998" i="1"/>
  <c r="I998" i="1"/>
  <c r="H998" i="1"/>
  <c r="G998" i="1"/>
  <c r="F998" i="1"/>
  <c r="E998" i="1"/>
  <c r="D998" i="1"/>
  <c r="C998" i="1"/>
  <c r="B998" i="1"/>
  <c r="J997" i="1"/>
  <c r="I997" i="1"/>
  <c r="H997" i="1"/>
  <c r="G997" i="1"/>
  <c r="F997" i="1"/>
  <c r="E997" i="1"/>
  <c r="D997" i="1"/>
  <c r="C997" i="1"/>
  <c r="B997" i="1"/>
  <c r="J996" i="1"/>
  <c r="I996" i="1"/>
  <c r="H996" i="1"/>
  <c r="G996" i="1"/>
  <c r="F996" i="1"/>
  <c r="E996" i="1"/>
  <c r="D996" i="1"/>
  <c r="C996" i="1"/>
  <c r="B996" i="1"/>
  <c r="J995" i="1"/>
  <c r="I995" i="1"/>
  <c r="H995" i="1"/>
  <c r="G995" i="1"/>
  <c r="F995" i="1"/>
  <c r="E995" i="1"/>
  <c r="D995" i="1"/>
  <c r="C995" i="1"/>
  <c r="B995" i="1"/>
  <c r="J994" i="1"/>
  <c r="I994" i="1"/>
  <c r="H994" i="1"/>
  <c r="G994" i="1"/>
  <c r="F994" i="1"/>
  <c r="E994" i="1"/>
  <c r="D994" i="1"/>
  <c r="C994" i="1"/>
  <c r="B994" i="1"/>
  <c r="J993" i="1"/>
  <c r="I993" i="1"/>
  <c r="H993" i="1"/>
  <c r="G993" i="1"/>
  <c r="F993" i="1"/>
  <c r="E993" i="1"/>
  <c r="D993" i="1"/>
  <c r="C993" i="1"/>
  <c r="B993" i="1"/>
  <c r="J992" i="1"/>
  <c r="I992" i="1"/>
  <c r="H992" i="1"/>
  <c r="G992" i="1"/>
  <c r="F992" i="1"/>
  <c r="E992" i="1"/>
  <c r="D992" i="1"/>
  <c r="C992" i="1"/>
  <c r="B992" i="1"/>
  <c r="J991" i="1"/>
  <c r="I991" i="1"/>
  <c r="H991" i="1"/>
  <c r="G991" i="1"/>
  <c r="F991" i="1"/>
  <c r="E991" i="1"/>
  <c r="D991" i="1"/>
  <c r="C991" i="1"/>
  <c r="B991" i="1"/>
  <c r="J990" i="1"/>
  <c r="I990" i="1"/>
  <c r="H990" i="1"/>
  <c r="G990" i="1"/>
  <c r="F990" i="1"/>
  <c r="E990" i="1"/>
  <c r="D990" i="1"/>
  <c r="C990" i="1"/>
  <c r="B990" i="1"/>
  <c r="J989" i="1"/>
  <c r="I989" i="1"/>
  <c r="H989" i="1"/>
  <c r="G989" i="1"/>
  <c r="F989" i="1"/>
  <c r="E989" i="1"/>
  <c r="D989" i="1"/>
  <c r="C989" i="1"/>
  <c r="B989" i="1"/>
  <c r="J988" i="1"/>
  <c r="I988" i="1"/>
  <c r="H988" i="1"/>
  <c r="G988" i="1"/>
  <c r="F988" i="1"/>
  <c r="E988" i="1"/>
  <c r="D988" i="1"/>
  <c r="C988" i="1"/>
  <c r="B988" i="1"/>
  <c r="J987" i="1"/>
  <c r="I987" i="1"/>
  <c r="H987" i="1"/>
  <c r="G987" i="1"/>
  <c r="F987" i="1"/>
  <c r="E987" i="1"/>
  <c r="D987" i="1"/>
  <c r="C987" i="1"/>
  <c r="B987" i="1"/>
  <c r="J986" i="1"/>
  <c r="I986" i="1"/>
  <c r="H986" i="1"/>
  <c r="G986" i="1"/>
  <c r="F986" i="1"/>
  <c r="E986" i="1"/>
  <c r="D986" i="1"/>
  <c r="C986" i="1"/>
  <c r="B986" i="1"/>
  <c r="J985" i="1"/>
  <c r="I985" i="1"/>
  <c r="H985" i="1"/>
  <c r="G985" i="1"/>
  <c r="F985" i="1"/>
  <c r="E985" i="1"/>
  <c r="D985" i="1"/>
  <c r="C985" i="1"/>
  <c r="B985" i="1"/>
  <c r="J984" i="1"/>
  <c r="I984" i="1"/>
  <c r="H984" i="1"/>
  <c r="G984" i="1"/>
  <c r="F984" i="1"/>
  <c r="E984" i="1"/>
  <c r="D984" i="1"/>
  <c r="C984" i="1"/>
  <c r="B984" i="1"/>
  <c r="J983" i="1"/>
  <c r="I983" i="1"/>
  <c r="H983" i="1"/>
  <c r="G983" i="1"/>
  <c r="F983" i="1"/>
  <c r="E983" i="1"/>
  <c r="D983" i="1"/>
  <c r="C983" i="1"/>
  <c r="B983" i="1"/>
  <c r="J982" i="1"/>
  <c r="I982" i="1"/>
  <c r="H982" i="1"/>
  <c r="G982" i="1"/>
  <c r="F982" i="1"/>
  <c r="E982" i="1"/>
  <c r="D982" i="1"/>
  <c r="C982" i="1"/>
  <c r="B982" i="1"/>
  <c r="J981" i="1"/>
  <c r="I981" i="1"/>
  <c r="H981" i="1"/>
  <c r="G981" i="1"/>
  <c r="F981" i="1"/>
  <c r="E981" i="1"/>
  <c r="D981" i="1"/>
  <c r="C981" i="1"/>
  <c r="B981" i="1"/>
  <c r="J980" i="1"/>
  <c r="I980" i="1"/>
  <c r="H980" i="1"/>
  <c r="G980" i="1"/>
  <c r="F980" i="1"/>
  <c r="E980" i="1"/>
  <c r="D980" i="1"/>
  <c r="C980" i="1"/>
  <c r="B980" i="1"/>
  <c r="J979" i="1"/>
  <c r="I979" i="1"/>
  <c r="H979" i="1"/>
  <c r="G979" i="1"/>
  <c r="F979" i="1"/>
  <c r="E979" i="1"/>
  <c r="D979" i="1"/>
  <c r="C979" i="1"/>
  <c r="B979" i="1"/>
  <c r="J978" i="1"/>
  <c r="I978" i="1"/>
  <c r="H978" i="1"/>
  <c r="G978" i="1"/>
  <c r="F978" i="1"/>
  <c r="E978" i="1"/>
  <c r="D978" i="1"/>
  <c r="C978" i="1"/>
  <c r="B978" i="1"/>
  <c r="J977" i="1"/>
  <c r="I977" i="1"/>
  <c r="H977" i="1"/>
  <c r="G977" i="1"/>
  <c r="F977" i="1"/>
  <c r="E977" i="1"/>
  <c r="D977" i="1"/>
  <c r="C977" i="1"/>
  <c r="B977" i="1"/>
  <c r="J976" i="1"/>
  <c r="I976" i="1"/>
  <c r="H976" i="1"/>
  <c r="G976" i="1"/>
  <c r="F976" i="1"/>
  <c r="E976" i="1"/>
  <c r="D976" i="1"/>
  <c r="C976" i="1"/>
  <c r="B976" i="1"/>
  <c r="J975" i="1"/>
  <c r="I975" i="1"/>
  <c r="H975" i="1"/>
  <c r="G975" i="1"/>
  <c r="F975" i="1"/>
  <c r="E975" i="1"/>
  <c r="D975" i="1"/>
  <c r="C975" i="1"/>
  <c r="B975" i="1"/>
  <c r="J974" i="1"/>
  <c r="I974" i="1"/>
  <c r="H974" i="1"/>
  <c r="G974" i="1"/>
  <c r="F974" i="1"/>
  <c r="E974" i="1"/>
  <c r="D974" i="1"/>
  <c r="C974" i="1"/>
  <c r="B974" i="1"/>
  <c r="J973" i="1"/>
  <c r="I973" i="1"/>
  <c r="H973" i="1"/>
  <c r="G973" i="1"/>
  <c r="F973" i="1"/>
  <c r="E973" i="1"/>
  <c r="D973" i="1"/>
  <c r="C973" i="1"/>
  <c r="B973" i="1"/>
  <c r="J972" i="1"/>
  <c r="I972" i="1"/>
  <c r="H972" i="1"/>
  <c r="G972" i="1"/>
  <c r="F972" i="1"/>
  <c r="E972" i="1"/>
  <c r="D972" i="1"/>
  <c r="C972" i="1"/>
  <c r="B972" i="1"/>
  <c r="J971" i="1"/>
  <c r="I971" i="1"/>
  <c r="H971" i="1"/>
  <c r="G971" i="1"/>
  <c r="F971" i="1"/>
  <c r="E971" i="1"/>
  <c r="D971" i="1"/>
  <c r="C971" i="1"/>
  <c r="B971" i="1"/>
  <c r="J970" i="1"/>
  <c r="I970" i="1"/>
  <c r="H970" i="1"/>
  <c r="G970" i="1"/>
  <c r="F970" i="1"/>
  <c r="E970" i="1"/>
  <c r="D970" i="1"/>
  <c r="C970" i="1"/>
  <c r="B970" i="1"/>
  <c r="J969" i="1"/>
  <c r="I969" i="1"/>
  <c r="H969" i="1"/>
  <c r="G969" i="1"/>
  <c r="F969" i="1"/>
  <c r="E969" i="1"/>
  <c r="D969" i="1"/>
  <c r="C969" i="1"/>
  <c r="B969" i="1"/>
  <c r="J968" i="1"/>
  <c r="I968" i="1"/>
  <c r="H968" i="1"/>
  <c r="G968" i="1"/>
  <c r="F968" i="1"/>
  <c r="E968" i="1"/>
  <c r="D968" i="1"/>
  <c r="C968" i="1"/>
  <c r="B968" i="1"/>
  <c r="J967" i="1"/>
  <c r="I967" i="1"/>
  <c r="H967" i="1"/>
  <c r="G967" i="1"/>
  <c r="F967" i="1"/>
  <c r="E967" i="1"/>
  <c r="D967" i="1"/>
  <c r="C967" i="1"/>
  <c r="B967" i="1"/>
  <c r="J966" i="1"/>
  <c r="I966" i="1"/>
  <c r="H966" i="1"/>
  <c r="G966" i="1"/>
  <c r="F966" i="1"/>
  <c r="E966" i="1"/>
  <c r="D966" i="1"/>
  <c r="C966" i="1"/>
  <c r="B966" i="1"/>
  <c r="J965" i="1"/>
  <c r="I965" i="1"/>
  <c r="H965" i="1"/>
  <c r="G965" i="1"/>
  <c r="F965" i="1"/>
  <c r="E965" i="1"/>
  <c r="D965" i="1"/>
  <c r="C965" i="1"/>
  <c r="B965" i="1"/>
  <c r="J964" i="1"/>
  <c r="I964" i="1"/>
  <c r="H964" i="1"/>
  <c r="G964" i="1"/>
  <c r="F964" i="1"/>
  <c r="E964" i="1"/>
  <c r="D964" i="1"/>
  <c r="C964" i="1"/>
  <c r="B964" i="1"/>
  <c r="J963" i="1"/>
  <c r="I963" i="1"/>
  <c r="H963" i="1"/>
  <c r="G963" i="1"/>
  <c r="F963" i="1"/>
  <c r="E963" i="1"/>
  <c r="D963" i="1"/>
  <c r="C963" i="1"/>
  <c r="B963" i="1"/>
  <c r="J962" i="1"/>
  <c r="I962" i="1"/>
  <c r="H962" i="1"/>
  <c r="G962" i="1"/>
  <c r="F962" i="1"/>
  <c r="E962" i="1"/>
  <c r="D962" i="1"/>
  <c r="C962" i="1"/>
  <c r="B962" i="1"/>
  <c r="J961" i="1"/>
  <c r="I961" i="1"/>
  <c r="H961" i="1"/>
  <c r="G961" i="1"/>
  <c r="F961" i="1"/>
  <c r="E961" i="1"/>
  <c r="D961" i="1"/>
  <c r="C961" i="1"/>
  <c r="B961" i="1"/>
  <c r="J960" i="1"/>
  <c r="I960" i="1"/>
  <c r="H960" i="1"/>
  <c r="G960" i="1"/>
  <c r="F960" i="1"/>
  <c r="E960" i="1"/>
  <c r="D960" i="1"/>
  <c r="C960" i="1"/>
  <c r="B960" i="1"/>
  <c r="J959" i="1"/>
  <c r="I959" i="1"/>
  <c r="H959" i="1"/>
  <c r="G959" i="1"/>
  <c r="F959" i="1"/>
  <c r="E959" i="1"/>
  <c r="D959" i="1"/>
  <c r="C959" i="1"/>
  <c r="B959" i="1"/>
  <c r="J958" i="1"/>
  <c r="I958" i="1"/>
  <c r="H958" i="1"/>
  <c r="G958" i="1"/>
  <c r="F958" i="1"/>
  <c r="E958" i="1"/>
  <c r="D958" i="1"/>
  <c r="C958" i="1"/>
  <c r="B958" i="1"/>
  <c r="J957" i="1"/>
  <c r="I957" i="1"/>
  <c r="H957" i="1"/>
  <c r="G957" i="1"/>
  <c r="F957" i="1"/>
  <c r="E957" i="1"/>
  <c r="D957" i="1"/>
  <c r="C957" i="1"/>
  <c r="B957" i="1"/>
  <c r="J956" i="1"/>
  <c r="I956" i="1"/>
  <c r="H956" i="1"/>
  <c r="G956" i="1"/>
  <c r="F956" i="1"/>
  <c r="E956" i="1"/>
  <c r="D956" i="1"/>
  <c r="C956" i="1"/>
  <c r="B956" i="1"/>
  <c r="J955" i="1"/>
  <c r="I955" i="1"/>
  <c r="H955" i="1"/>
  <c r="G955" i="1"/>
  <c r="F955" i="1"/>
  <c r="E955" i="1"/>
  <c r="D955" i="1"/>
  <c r="C955" i="1"/>
  <c r="B955" i="1"/>
  <c r="J954" i="1"/>
  <c r="I954" i="1"/>
  <c r="H954" i="1"/>
  <c r="G954" i="1"/>
  <c r="F954" i="1"/>
  <c r="E954" i="1"/>
  <c r="D954" i="1"/>
  <c r="C954" i="1"/>
  <c r="B954" i="1"/>
  <c r="J953" i="1"/>
  <c r="I953" i="1"/>
  <c r="H953" i="1"/>
  <c r="G953" i="1"/>
  <c r="F953" i="1"/>
  <c r="E953" i="1"/>
  <c r="D953" i="1"/>
  <c r="C953" i="1"/>
  <c r="B953" i="1"/>
  <c r="J952" i="1"/>
  <c r="I952" i="1"/>
  <c r="H952" i="1"/>
  <c r="G952" i="1"/>
  <c r="F952" i="1"/>
  <c r="E952" i="1"/>
  <c r="D952" i="1"/>
  <c r="C952" i="1"/>
  <c r="B952" i="1"/>
  <c r="J951" i="1"/>
  <c r="I951" i="1"/>
  <c r="H951" i="1"/>
  <c r="G951" i="1"/>
  <c r="F951" i="1"/>
  <c r="E951" i="1"/>
  <c r="D951" i="1"/>
  <c r="C951" i="1"/>
  <c r="B951" i="1"/>
  <c r="J950" i="1"/>
  <c r="I950" i="1"/>
  <c r="H950" i="1"/>
  <c r="G950" i="1"/>
  <c r="F950" i="1"/>
  <c r="E950" i="1"/>
  <c r="D950" i="1"/>
  <c r="C950" i="1"/>
  <c r="B950" i="1"/>
  <c r="J949" i="1"/>
  <c r="I949" i="1"/>
  <c r="H949" i="1"/>
  <c r="G949" i="1"/>
  <c r="F949" i="1"/>
  <c r="E949" i="1"/>
  <c r="D949" i="1"/>
  <c r="C949" i="1"/>
  <c r="B949" i="1"/>
  <c r="J948" i="1"/>
  <c r="I948" i="1"/>
  <c r="H948" i="1"/>
  <c r="G948" i="1"/>
  <c r="F948" i="1"/>
  <c r="E948" i="1"/>
  <c r="D948" i="1"/>
  <c r="C948" i="1"/>
  <c r="B948" i="1"/>
  <c r="J947" i="1"/>
  <c r="I947" i="1"/>
  <c r="H947" i="1"/>
  <c r="G947" i="1"/>
  <c r="F947" i="1"/>
  <c r="E947" i="1"/>
  <c r="D947" i="1"/>
  <c r="C947" i="1"/>
  <c r="B947" i="1"/>
  <c r="J946" i="1"/>
  <c r="I946" i="1"/>
  <c r="H946" i="1"/>
  <c r="G946" i="1"/>
  <c r="F946" i="1"/>
  <c r="E946" i="1"/>
  <c r="D946" i="1"/>
  <c r="C946" i="1"/>
  <c r="B946" i="1"/>
  <c r="J945" i="1"/>
  <c r="I945" i="1"/>
  <c r="H945" i="1"/>
  <c r="G945" i="1"/>
  <c r="F945" i="1"/>
  <c r="E945" i="1"/>
  <c r="D945" i="1"/>
  <c r="C945" i="1"/>
  <c r="B945" i="1"/>
  <c r="J944" i="1"/>
  <c r="I944" i="1"/>
  <c r="H944" i="1"/>
  <c r="G944" i="1"/>
  <c r="F944" i="1"/>
  <c r="E944" i="1"/>
  <c r="D944" i="1"/>
  <c r="C944" i="1"/>
  <c r="B944" i="1"/>
  <c r="J943" i="1"/>
  <c r="I943" i="1"/>
  <c r="H943" i="1"/>
  <c r="G943" i="1"/>
  <c r="F943" i="1"/>
  <c r="E943" i="1"/>
  <c r="D943" i="1"/>
  <c r="C943" i="1"/>
  <c r="B943" i="1"/>
  <c r="J942" i="1"/>
  <c r="I942" i="1"/>
  <c r="H942" i="1"/>
  <c r="G942" i="1"/>
  <c r="F942" i="1"/>
  <c r="E942" i="1"/>
  <c r="D942" i="1"/>
  <c r="C942" i="1"/>
  <c r="B942" i="1"/>
  <c r="J941" i="1"/>
  <c r="I941" i="1"/>
  <c r="H941" i="1"/>
  <c r="G941" i="1"/>
  <c r="F941" i="1"/>
  <c r="E941" i="1"/>
  <c r="D941" i="1"/>
  <c r="C941" i="1"/>
  <c r="B941" i="1"/>
  <c r="J940" i="1"/>
  <c r="I940" i="1"/>
  <c r="H940" i="1"/>
  <c r="G940" i="1"/>
  <c r="F940" i="1"/>
  <c r="E940" i="1"/>
  <c r="D940" i="1"/>
  <c r="C940" i="1"/>
  <c r="B940" i="1"/>
  <c r="J939" i="1"/>
  <c r="I939" i="1"/>
  <c r="H939" i="1"/>
  <c r="G939" i="1"/>
  <c r="F939" i="1"/>
  <c r="E939" i="1"/>
  <c r="D939" i="1"/>
  <c r="C939" i="1"/>
  <c r="B939" i="1"/>
  <c r="J938" i="1"/>
  <c r="I938" i="1"/>
  <c r="H938" i="1"/>
  <c r="G938" i="1"/>
  <c r="F938" i="1"/>
  <c r="E938" i="1"/>
  <c r="D938" i="1"/>
  <c r="C938" i="1"/>
  <c r="B938" i="1"/>
  <c r="J937" i="1"/>
  <c r="I937" i="1"/>
  <c r="H937" i="1"/>
  <c r="G937" i="1"/>
  <c r="F937" i="1"/>
  <c r="E937" i="1"/>
  <c r="D937" i="1"/>
  <c r="C937" i="1"/>
  <c r="B937" i="1"/>
  <c r="J936" i="1"/>
  <c r="I936" i="1"/>
  <c r="H936" i="1"/>
  <c r="G936" i="1"/>
  <c r="F936" i="1"/>
  <c r="E936" i="1"/>
  <c r="D936" i="1"/>
  <c r="C936" i="1"/>
  <c r="B936" i="1"/>
  <c r="J935" i="1"/>
  <c r="I935" i="1"/>
  <c r="H935" i="1"/>
  <c r="G935" i="1"/>
  <c r="F935" i="1"/>
  <c r="E935" i="1"/>
  <c r="D935" i="1"/>
  <c r="C935" i="1"/>
  <c r="B935" i="1"/>
  <c r="J934" i="1"/>
  <c r="I934" i="1"/>
  <c r="H934" i="1"/>
  <c r="G934" i="1"/>
  <c r="F934" i="1"/>
  <c r="E934" i="1"/>
  <c r="D934" i="1"/>
  <c r="C934" i="1"/>
  <c r="B934" i="1"/>
  <c r="J933" i="1"/>
  <c r="I933" i="1"/>
  <c r="H933" i="1"/>
  <c r="G933" i="1"/>
  <c r="F933" i="1"/>
  <c r="E933" i="1"/>
  <c r="D933" i="1"/>
  <c r="C933" i="1"/>
  <c r="B933" i="1"/>
  <c r="J932" i="1"/>
  <c r="I932" i="1"/>
  <c r="H932" i="1"/>
  <c r="G932" i="1"/>
  <c r="F932" i="1"/>
  <c r="E932" i="1"/>
  <c r="D932" i="1"/>
  <c r="C932" i="1"/>
  <c r="B932" i="1"/>
  <c r="J931" i="1"/>
  <c r="I931" i="1"/>
  <c r="H931" i="1"/>
  <c r="G931" i="1"/>
  <c r="F931" i="1"/>
  <c r="E931" i="1"/>
  <c r="D931" i="1"/>
  <c r="C931" i="1"/>
  <c r="B931" i="1"/>
  <c r="J930" i="1"/>
  <c r="I930" i="1"/>
  <c r="H930" i="1"/>
  <c r="G930" i="1"/>
  <c r="F930" i="1"/>
  <c r="E930" i="1"/>
  <c r="D930" i="1"/>
  <c r="C930" i="1"/>
  <c r="B930" i="1"/>
  <c r="J929" i="1"/>
  <c r="I929" i="1"/>
  <c r="H929" i="1"/>
  <c r="G929" i="1"/>
  <c r="F929" i="1"/>
  <c r="E929" i="1"/>
  <c r="D929" i="1"/>
  <c r="C929" i="1"/>
  <c r="B929" i="1"/>
  <c r="J928" i="1"/>
  <c r="I928" i="1"/>
  <c r="H928" i="1"/>
  <c r="G928" i="1"/>
  <c r="F928" i="1"/>
  <c r="E928" i="1"/>
  <c r="D928" i="1"/>
  <c r="C928" i="1"/>
  <c r="B928" i="1"/>
  <c r="J927" i="1"/>
  <c r="I927" i="1"/>
  <c r="H927" i="1"/>
  <c r="G927" i="1"/>
  <c r="F927" i="1"/>
  <c r="E927" i="1"/>
  <c r="D927" i="1"/>
  <c r="C927" i="1"/>
  <c r="B927" i="1"/>
  <c r="J926" i="1"/>
  <c r="I926" i="1"/>
  <c r="H926" i="1"/>
  <c r="G926" i="1"/>
  <c r="F926" i="1"/>
  <c r="E926" i="1"/>
  <c r="D926" i="1"/>
  <c r="C926" i="1"/>
  <c r="B926" i="1"/>
  <c r="J925" i="1"/>
  <c r="I925" i="1"/>
  <c r="H925" i="1"/>
  <c r="G925" i="1"/>
  <c r="F925" i="1"/>
  <c r="E925" i="1"/>
  <c r="D925" i="1"/>
  <c r="C925" i="1"/>
  <c r="B925" i="1"/>
  <c r="J924" i="1"/>
  <c r="I924" i="1"/>
  <c r="H924" i="1"/>
  <c r="G924" i="1"/>
  <c r="F924" i="1"/>
  <c r="E924" i="1"/>
  <c r="D924" i="1"/>
  <c r="C924" i="1"/>
  <c r="B924" i="1"/>
  <c r="J923" i="1"/>
  <c r="I923" i="1"/>
  <c r="H923" i="1"/>
  <c r="G923" i="1"/>
  <c r="F923" i="1"/>
  <c r="E923" i="1"/>
  <c r="D923" i="1"/>
  <c r="C923" i="1"/>
  <c r="B923" i="1"/>
  <c r="J922" i="1"/>
  <c r="I922" i="1"/>
  <c r="H922" i="1"/>
  <c r="G922" i="1"/>
  <c r="F922" i="1"/>
  <c r="E922" i="1"/>
  <c r="D922" i="1"/>
  <c r="C922" i="1"/>
  <c r="B922" i="1"/>
  <c r="J921" i="1"/>
  <c r="I921" i="1"/>
  <c r="H921" i="1"/>
  <c r="G921" i="1"/>
  <c r="F921" i="1"/>
  <c r="E921" i="1"/>
  <c r="D921" i="1"/>
  <c r="C921" i="1"/>
  <c r="B921" i="1"/>
  <c r="J920" i="1"/>
  <c r="I920" i="1"/>
  <c r="H920" i="1"/>
  <c r="G920" i="1"/>
  <c r="F920" i="1"/>
  <c r="E920" i="1"/>
  <c r="D920" i="1"/>
  <c r="C920" i="1"/>
  <c r="B920" i="1"/>
  <c r="J919" i="1"/>
  <c r="I919" i="1"/>
  <c r="H919" i="1"/>
  <c r="G919" i="1"/>
  <c r="F919" i="1"/>
  <c r="E919" i="1"/>
  <c r="D919" i="1"/>
  <c r="C919" i="1"/>
  <c r="B919" i="1"/>
  <c r="J918" i="1"/>
  <c r="I918" i="1"/>
  <c r="H918" i="1"/>
  <c r="G918" i="1"/>
  <c r="F918" i="1"/>
  <c r="E918" i="1"/>
  <c r="D918" i="1"/>
  <c r="C918" i="1"/>
  <c r="B918" i="1"/>
  <c r="J917" i="1"/>
  <c r="I917" i="1"/>
  <c r="H917" i="1"/>
  <c r="G917" i="1"/>
  <c r="F917" i="1"/>
  <c r="E917" i="1"/>
  <c r="D917" i="1"/>
  <c r="C917" i="1"/>
  <c r="B917" i="1"/>
  <c r="J916" i="1"/>
  <c r="I916" i="1"/>
  <c r="H916" i="1"/>
  <c r="G916" i="1"/>
  <c r="F916" i="1"/>
  <c r="E916" i="1"/>
  <c r="D916" i="1"/>
  <c r="C916" i="1"/>
  <c r="B916" i="1"/>
  <c r="J915" i="1"/>
  <c r="I915" i="1"/>
  <c r="H915" i="1"/>
  <c r="G915" i="1"/>
  <c r="F915" i="1"/>
  <c r="E915" i="1"/>
  <c r="D915" i="1"/>
  <c r="C915" i="1"/>
  <c r="B915" i="1"/>
  <c r="J914" i="1"/>
  <c r="I914" i="1"/>
  <c r="H914" i="1"/>
  <c r="G914" i="1"/>
  <c r="F914" i="1"/>
  <c r="E914" i="1"/>
  <c r="D914" i="1"/>
  <c r="C914" i="1"/>
  <c r="B914" i="1"/>
  <c r="J913" i="1"/>
  <c r="I913" i="1"/>
  <c r="H913" i="1"/>
  <c r="G913" i="1"/>
  <c r="F913" i="1"/>
  <c r="E913" i="1"/>
  <c r="D913" i="1"/>
  <c r="C913" i="1"/>
  <c r="B913" i="1"/>
  <c r="J912" i="1"/>
  <c r="I912" i="1"/>
  <c r="H912" i="1"/>
  <c r="G912" i="1"/>
  <c r="F912" i="1"/>
  <c r="E912" i="1"/>
  <c r="D912" i="1"/>
  <c r="C912" i="1"/>
  <c r="B912" i="1"/>
  <c r="J911" i="1"/>
  <c r="I911" i="1"/>
  <c r="H911" i="1"/>
  <c r="G911" i="1"/>
  <c r="F911" i="1"/>
  <c r="E911" i="1"/>
  <c r="D911" i="1"/>
  <c r="C911" i="1"/>
  <c r="B911" i="1"/>
  <c r="J910" i="1"/>
  <c r="I910" i="1"/>
  <c r="H910" i="1"/>
  <c r="G910" i="1"/>
  <c r="F910" i="1"/>
  <c r="E910" i="1"/>
  <c r="D910" i="1"/>
  <c r="C910" i="1"/>
  <c r="B910" i="1"/>
  <c r="J909" i="1"/>
  <c r="I909" i="1"/>
  <c r="H909" i="1"/>
  <c r="G909" i="1"/>
  <c r="F909" i="1"/>
  <c r="E909" i="1"/>
  <c r="D909" i="1"/>
  <c r="C909" i="1"/>
  <c r="B909" i="1"/>
  <c r="J908" i="1"/>
  <c r="I908" i="1"/>
  <c r="H908" i="1"/>
  <c r="G908" i="1"/>
  <c r="F908" i="1"/>
  <c r="E908" i="1"/>
  <c r="D908" i="1"/>
  <c r="C908" i="1"/>
  <c r="B908" i="1"/>
  <c r="J907" i="1"/>
  <c r="I907" i="1"/>
  <c r="H907" i="1"/>
  <c r="G907" i="1"/>
  <c r="F907" i="1"/>
  <c r="E907" i="1"/>
  <c r="D907" i="1"/>
  <c r="C907" i="1"/>
  <c r="B907" i="1"/>
  <c r="J906" i="1"/>
  <c r="I906" i="1"/>
  <c r="H906" i="1"/>
  <c r="G906" i="1"/>
  <c r="F906" i="1"/>
  <c r="E906" i="1"/>
  <c r="D906" i="1"/>
  <c r="C906" i="1"/>
  <c r="B906" i="1"/>
  <c r="J905" i="1"/>
  <c r="I905" i="1"/>
  <c r="H905" i="1"/>
  <c r="G905" i="1"/>
  <c r="F905" i="1"/>
  <c r="E905" i="1"/>
  <c r="D905" i="1"/>
  <c r="C905" i="1"/>
  <c r="B905" i="1"/>
  <c r="J904" i="1"/>
  <c r="I904" i="1"/>
  <c r="H904" i="1"/>
  <c r="G904" i="1"/>
  <c r="F904" i="1"/>
  <c r="E904" i="1"/>
  <c r="D904" i="1"/>
  <c r="C904" i="1"/>
  <c r="B904" i="1"/>
  <c r="J903" i="1"/>
  <c r="I903" i="1"/>
  <c r="H903" i="1"/>
  <c r="G903" i="1"/>
  <c r="F903" i="1"/>
  <c r="E903" i="1"/>
  <c r="D903" i="1"/>
  <c r="C903" i="1"/>
  <c r="B903" i="1"/>
  <c r="J902" i="1"/>
  <c r="I902" i="1"/>
  <c r="H902" i="1"/>
  <c r="G902" i="1"/>
  <c r="F902" i="1"/>
  <c r="E902" i="1"/>
  <c r="D902" i="1"/>
  <c r="C902" i="1"/>
  <c r="B902" i="1"/>
  <c r="J901" i="1"/>
  <c r="I901" i="1"/>
  <c r="H901" i="1"/>
  <c r="G901" i="1"/>
  <c r="F901" i="1"/>
  <c r="E901" i="1"/>
  <c r="D901" i="1"/>
  <c r="C901" i="1"/>
  <c r="B901" i="1"/>
  <c r="J900" i="1"/>
  <c r="I900" i="1"/>
  <c r="H900" i="1"/>
  <c r="G900" i="1"/>
  <c r="F900" i="1"/>
  <c r="E900" i="1"/>
  <c r="D900" i="1"/>
  <c r="C900" i="1"/>
  <c r="B900" i="1"/>
  <c r="J899" i="1"/>
  <c r="I899" i="1"/>
  <c r="H899" i="1"/>
  <c r="G899" i="1"/>
  <c r="F899" i="1"/>
  <c r="E899" i="1"/>
  <c r="D899" i="1"/>
  <c r="C899" i="1"/>
  <c r="B899" i="1"/>
  <c r="J898" i="1"/>
  <c r="I898" i="1"/>
  <c r="H898" i="1"/>
  <c r="G898" i="1"/>
  <c r="F898" i="1"/>
  <c r="E898" i="1"/>
  <c r="D898" i="1"/>
  <c r="C898" i="1"/>
  <c r="B898" i="1"/>
  <c r="J897" i="1"/>
  <c r="I897" i="1"/>
  <c r="H897" i="1"/>
  <c r="G897" i="1"/>
  <c r="F897" i="1"/>
  <c r="E897" i="1"/>
  <c r="D897" i="1"/>
  <c r="C897" i="1"/>
  <c r="B897" i="1"/>
  <c r="J896" i="1"/>
  <c r="I896" i="1"/>
  <c r="H896" i="1"/>
  <c r="G896" i="1"/>
  <c r="F896" i="1"/>
  <c r="E896" i="1"/>
  <c r="D896" i="1"/>
  <c r="C896" i="1"/>
  <c r="B896" i="1"/>
  <c r="J895" i="1"/>
  <c r="I895" i="1"/>
  <c r="H895" i="1"/>
  <c r="G895" i="1"/>
  <c r="F895" i="1"/>
  <c r="E895" i="1"/>
  <c r="D895" i="1"/>
  <c r="C895" i="1"/>
  <c r="B895" i="1"/>
  <c r="J894" i="1"/>
  <c r="I894" i="1"/>
  <c r="H894" i="1"/>
  <c r="G894" i="1"/>
  <c r="F894" i="1"/>
  <c r="E894" i="1"/>
  <c r="D894" i="1"/>
  <c r="C894" i="1"/>
  <c r="B894" i="1"/>
  <c r="J893" i="1"/>
  <c r="I893" i="1"/>
  <c r="H893" i="1"/>
  <c r="G893" i="1"/>
  <c r="F893" i="1"/>
  <c r="E893" i="1"/>
  <c r="D893" i="1"/>
  <c r="C893" i="1"/>
  <c r="B893" i="1"/>
  <c r="J892" i="1"/>
  <c r="I892" i="1"/>
  <c r="H892" i="1"/>
  <c r="G892" i="1"/>
  <c r="F892" i="1"/>
  <c r="E892" i="1"/>
  <c r="D892" i="1"/>
  <c r="C892" i="1"/>
  <c r="B892" i="1"/>
  <c r="J891" i="1"/>
  <c r="I891" i="1"/>
  <c r="H891" i="1"/>
  <c r="G891" i="1"/>
  <c r="F891" i="1"/>
  <c r="E891" i="1"/>
  <c r="D891" i="1"/>
  <c r="C891" i="1"/>
  <c r="B891" i="1"/>
  <c r="J890" i="1"/>
  <c r="I890" i="1"/>
  <c r="H890" i="1"/>
  <c r="G890" i="1"/>
  <c r="F890" i="1"/>
  <c r="E890" i="1"/>
  <c r="D890" i="1"/>
  <c r="C890" i="1"/>
  <c r="B890" i="1"/>
  <c r="J889" i="1"/>
  <c r="I889" i="1"/>
  <c r="H889" i="1"/>
  <c r="G889" i="1"/>
  <c r="F889" i="1"/>
  <c r="E889" i="1"/>
  <c r="D889" i="1"/>
  <c r="C889" i="1"/>
  <c r="B889" i="1"/>
  <c r="J888" i="1"/>
  <c r="I888" i="1"/>
  <c r="H888" i="1"/>
  <c r="G888" i="1"/>
  <c r="F888" i="1"/>
  <c r="E888" i="1"/>
  <c r="D888" i="1"/>
  <c r="C888" i="1"/>
  <c r="B888" i="1"/>
  <c r="J887" i="1"/>
  <c r="I887" i="1"/>
  <c r="H887" i="1"/>
  <c r="G887" i="1"/>
  <c r="F887" i="1"/>
  <c r="E887" i="1"/>
  <c r="D887" i="1"/>
  <c r="C887" i="1"/>
  <c r="B887" i="1"/>
  <c r="J886" i="1"/>
  <c r="I886" i="1"/>
  <c r="H886" i="1"/>
  <c r="G886" i="1"/>
  <c r="F886" i="1"/>
  <c r="E886" i="1"/>
  <c r="D886" i="1"/>
  <c r="C886" i="1"/>
  <c r="B886" i="1"/>
  <c r="J885" i="1"/>
  <c r="I885" i="1"/>
  <c r="H885" i="1"/>
  <c r="G885" i="1"/>
  <c r="F885" i="1"/>
  <c r="E885" i="1"/>
  <c r="D885" i="1"/>
  <c r="C885" i="1"/>
  <c r="B885" i="1"/>
  <c r="J884" i="1"/>
  <c r="I884" i="1"/>
  <c r="H884" i="1"/>
  <c r="G884" i="1"/>
  <c r="F884" i="1"/>
  <c r="E884" i="1"/>
  <c r="D884" i="1"/>
  <c r="C884" i="1"/>
  <c r="B884" i="1"/>
  <c r="J883" i="1"/>
  <c r="I883" i="1"/>
  <c r="H883" i="1"/>
  <c r="G883" i="1"/>
  <c r="F883" i="1"/>
  <c r="E883" i="1"/>
  <c r="D883" i="1"/>
  <c r="C883" i="1"/>
  <c r="B883" i="1"/>
  <c r="J882" i="1"/>
  <c r="I882" i="1"/>
  <c r="H882" i="1"/>
  <c r="G882" i="1"/>
  <c r="F882" i="1"/>
  <c r="E882" i="1"/>
  <c r="D882" i="1"/>
  <c r="C882" i="1"/>
  <c r="B882" i="1"/>
  <c r="J881" i="1"/>
  <c r="I881" i="1"/>
  <c r="H881" i="1"/>
  <c r="G881" i="1"/>
  <c r="F881" i="1"/>
  <c r="E881" i="1"/>
  <c r="D881" i="1"/>
  <c r="C881" i="1"/>
  <c r="B881" i="1"/>
  <c r="J880" i="1"/>
  <c r="I880" i="1"/>
  <c r="H880" i="1"/>
  <c r="G880" i="1"/>
  <c r="F880" i="1"/>
  <c r="E880" i="1"/>
  <c r="D880" i="1"/>
  <c r="C880" i="1"/>
  <c r="B880" i="1"/>
  <c r="J879" i="1"/>
  <c r="I879" i="1"/>
  <c r="H879" i="1"/>
  <c r="G879" i="1"/>
  <c r="F879" i="1"/>
  <c r="E879" i="1"/>
  <c r="D879" i="1"/>
  <c r="C879" i="1"/>
  <c r="B879" i="1"/>
  <c r="J878" i="1"/>
  <c r="I878" i="1"/>
  <c r="H878" i="1"/>
  <c r="G878" i="1"/>
  <c r="F878" i="1"/>
  <c r="E878" i="1"/>
  <c r="D878" i="1"/>
  <c r="C878" i="1"/>
  <c r="B878" i="1"/>
  <c r="J877" i="1"/>
  <c r="I877" i="1"/>
  <c r="H877" i="1"/>
  <c r="G877" i="1"/>
  <c r="F877" i="1"/>
  <c r="E877" i="1"/>
  <c r="D877" i="1"/>
  <c r="C877" i="1"/>
  <c r="B877" i="1"/>
  <c r="J876" i="1"/>
  <c r="I876" i="1"/>
  <c r="H876" i="1"/>
  <c r="G876" i="1"/>
  <c r="F876" i="1"/>
  <c r="E876" i="1"/>
  <c r="D876" i="1"/>
  <c r="C876" i="1"/>
  <c r="B876" i="1"/>
  <c r="J875" i="1"/>
  <c r="I875" i="1"/>
  <c r="H875" i="1"/>
  <c r="G875" i="1"/>
  <c r="F875" i="1"/>
  <c r="E875" i="1"/>
  <c r="D875" i="1"/>
  <c r="C875" i="1"/>
  <c r="B875" i="1"/>
  <c r="J874" i="1"/>
  <c r="I874" i="1"/>
  <c r="H874" i="1"/>
  <c r="G874" i="1"/>
  <c r="F874" i="1"/>
  <c r="E874" i="1"/>
  <c r="D874" i="1"/>
  <c r="C874" i="1"/>
  <c r="B874" i="1"/>
  <c r="J873" i="1"/>
  <c r="I873" i="1"/>
  <c r="H873" i="1"/>
  <c r="G873" i="1"/>
  <c r="F873" i="1"/>
  <c r="E873" i="1"/>
  <c r="D873" i="1"/>
  <c r="C873" i="1"/>
  <c r="B873" i="1"/>
  <c r="J872" i="1"/>
  <c r="I872" i="1"/>
  <c r="H872" i="1"/>
  <c r="G872" i="1"/>
  <c r="F872" i="1"/>
  <c r="E872" i="1"/>
  <c r="D872" i="1"/>
  <c r="C872" i="1"/>
  <c r="B872" i="1"/>
  <c r="J871" i="1"/>
  <c r="I871" i="1"/>
  <c r="H871" i="1"/>
  <c r="G871" i="1"/>
  <c r="F871" i="1"/>
  <c r="E871" i="1"/>
  <c r="D871" i="1"/>
  <c r="C871" i="1"/>
  <c r="B871" i="1"/>
  <c r="J870" i="1"/>
  <c r="I870" i="1"/>
  <c r="H870" i="1"/>
  <c r="G870" i="1"/>
  <c r="F870" i="1"/>
  <c r="E870" i="1"/>
  <c r="D870" i="1"/>
  <c r="C870" i="1"/>
  <c r="B870" i="1"/>
  <c r="J869" i="1"/>
  <c r="I869" i="1"/>
  <c r="H869" i="1"/>
  <c r="G869" i="1"/>
  <c r="F869" i="1"/>
  <c r="E869" i="1"/>
  <c r="D869" i="1"/>
  <c r="C869" i="1"/>
  <c r="B869" i="1"/>
  <c r="J868" i="1"/>
  <c r="I868" i="1"/>
  <c r="H868" i="1"/>
  <c r="G868" i="1"/>
  <c r="F868" i="1"/>
  <c r="E868" i="1"/>
  <c r="D868" i="1"/>
  <c r="C868" i="1"/>
  <c r="B868" i="1"/>
  <c r="J867" i="1"/>
  <c r="I867" i="1"/>
  <c r="H867" i="1"/>
  <c r="G867" i="1"/>
  <c r="F867" i="1"/>
  <c r="E867" i="1"/>
  <c r="D867" i="1"/>
  <c r="C867" i="1"/>
  <c r="B867" i="1"/>
  <c r="J866" i="1"/>
  <c r="I866" i="1"/>
  <c r="H866" i="1"/>
  <c r="G866" i="1"/>
  <c r="F866" i="1"/>
  <c r="E866" i="1"/>
  <c r="D866" i="1"/>
  <c r="C866" i="1"/>
  <c r="B866" i="1"/>
  <c r="J865" i="1"/>
  <c r="I865" i="1"/>
  <c r="H865" i="1"/>
  <c r="G865" i="1"/>
  <c r="F865" i="1"/>
  <c r="E865" i="1"/>
  <c r="D865" i="1"/>
  <c r="C865" i="1"/>
  <c r="B865" i="1"/>
  <c r="J864" i="1"/>
  <c r="I864" i="1"/>
  <c r="H864" i="1"/>
  <c r="G864" i="1"/>
  <c r="F864" i="1"/>
  <c r="E864" i="1"/>
  <c r="D864" i="1"/>
  <c r="C864" i="1"/>
  <c r="B864" i="1"/>
  <c r="J863" i="1"/>
  <c r="I863" i="1"/>
  <c r="H863" i="1"/>
  <c r="G863" i="1"/>
  <c r="F863" i="1"/>
  <c r="E863" i="1"/>
  <c r="D863" i="1"/>
  <c r="C863" i="1"/>
  <c r="B863" i="1"/>
  <c r="J862" i="1"/>
  <c r="I862" i="1"/>
  <c r="H862" i="1"/>
  <c r="G862" i="1"/>
  <c r="F862" i="1"/>
  <c r="E862" i="1"/>
  <c r="D862" i="1"/>
  <c r="C862" i="1"/>
  <c r="B862" i="1"/>
  <c r="J861" i="1"/>
  <c r="I861" i="1"/>
  <c r="H861" i="1"/>
  <c r="G861" i="1"/>
  <c r="F861" i="1"/>
  <c r="E861" i="1"/>
  <c r="D861" i="1"/>
  <c r="C861" i="1"/>
  <c r="B861" i="1"/>
  <c r="J860" i="1"/>
  <c r="I860" i="1"/>
  <c r="H860" i="1"/>
  <c r="G860" i="1"/>
  <c r="F860" i="1"/>
  <c r="E860" i="1"/>
  <c r="D860" i="1"/>
  <c r="C860" i="1"/>
  <c r="B860" i="1"/>
  <c r="J859" i="1"/>
  <c r="I859" i="1"/>
  <c r="H859" i="1"/>
  <c r="G859" i="1"/>
  <c r="F859" i="1"/>
  <c r="E859" i="1"/>
  <c r="D859" i="1"/>
  <c r="C859" i="1"/>
  <c r="B859" i="1"/>
  <c r="J858" i="1"/>
  <c r="I858" i="1"/>
  <c r="H858" i="1"/>
  <c r="G858" i="1"/>
  <c r="F858" i="1"/>
  <c r="E858" i="1"/>
  <c r="D858" i="1"/>
  <c r="C858" i="1"/>
  <c r="B858" i="1"/>
  <c r="J857" i="1"/>
  <c r="I857" i="1"/>
  <c r="H857" i="1"/>
  <c r="G857" i="1"/>
  <c r="F857" i="1"/>
  <c r="E857" i="1"/>
  <c r="D857" i="1"/>
  <c r="C857" i="1"/>
  <c r="B857" i="1"/>
  <c r="J856" i="1"/>
  <c r="I856" i="1"/>
  <c r="H856" i="1"/>
  <c r="G856" i="1"/>
  <c r="F856" i="1"/>
  <c r="E856" i="1"/>
  <c r="D856" i="1"/>
  <c r="C856" i="1"/>
  <c r="B856" i="1"/>
  <c r="J855" i="1"/>
  <c r="I855" i="1"/>
  <c r="H855" i="1"/>
  <c r="G855" i="1"/>
  <c r="F855" i="1"/>
  <c r="E855" i="1"/>
  <c r="D855" i="1"/>
  <c r="C855" i="1"/>
  <c r="B855" i="1"/>
  <c r="J854" i="1"/>
  <c r="I854" i="1"/>
  <c r="H854" i="1"/>
  <c r="G854" i="1"/>
  <c r="F854" i="1"/>
  <c r="E854" i="1"/>
  <c r="D854" i="1"/>
  <c r="C854" i="1"/>
  <c r="B854" i="1"/>
  <c r="J853" i="1"/>
  <c r="I853" i="1"/>
  <c r="H853" i="1"/>
  <c r="G853" i="1"/>
  <c r="F853" i="1"/>
  <c r="E853" i="1"/>
  <c r="D853" i="1"/>
  <c r="C853" i="1"/>
  <c r="B853" i="1"/>
  <c r="J852" i="1"/>
  <c r="I852" i="1"/>
  <c r="H852" i="1"/>
  <c r="G852" i="1"/>
  <c r="F852" i="1"/>
  <c r="E852" i="1"/>
  <c r="D852" i="1"/>
  <c r="C852" i="1"/>
  <c r="B852" i="1"/>
  <c r="J851" i="1"/>
  <c r="I851" i="1"/>
  <c r="H851" i="1"/>
  <c r="G851" i="1"/>
  <c r="F851" i="1"/>
  <c r="E851" i="1"/>
  <c r="D851" i="1"/>
  <c r="C851" i="1"/>
  <c r="B851" i="1"/>
  <c r="J850" i="1"/>
  <c r="I850" i="1"/>
  <c r="H850" i="1"/>
  <c r="G850" i="1"/>
  <c r="F850" i="1"/>
  <c r="E850" i="1"/>
  <c r="D850" i="1"/>
  <c r="C850" i="1"/>
  <c r="B850" i="1"/>
  <c r="J849" i="1"/>
  <c r="I849" i="1"/>
  <c r="H849" i="1"/>
  <c r="G849" i="1"/>
  <c r="F849" i="1"/>
  <c r="E849" i="1"/>
  <c r="D849" i="1"/>
  <c r="C849" i="1"/>
  <c r="B849" i="1"/>
  <c r="J848" i="1"/>
  <c r="I848" i="1"/>
  <c r="H848" i="1"/>
  <c r="G848" i="1"/>
  <c r="F848" i="1"/>
  <c r="E848" i="1"/>
  <c r="D848" i="1"/>
  <c r="C848" i="1"/>
  <c r="B848" i="1"/>
  <c r="J847" i="1"/>
  <c r="I847" i="1"/>
  <c r="H847" i="1"/>
  <c r="G847" i="1"/>
  <c r="F847" i="1"/>
  <c r="E847" i="1"/>
  <c r="D847" i="1"/>
  <c r="C847" i="1"/>
  <c r="B847" i="1"/>
  <c r="J846" i="1"/>
  <c r="I846" i="1"/>
  <c r="H846" i="1"/>
  <c r="G846" i="1"/>
  <c r="F846" i="1"/>
  <c r="E846" i="1"/>
  <c r="D846" i="1"/>
  <c r="C846" i="1"/>
  <c r="B846" i="1"/>
  <c r="J845" i="1"/>
  <c r="I845" i="1"/>
  <c r="H845" i="1"/>
  <c r="G845" i="1"/>
  <c r="F845" i="1"/>
  <c r="E845" i="1"/>
  <c r="D845" i="1"/>
  <c r="C845" i="1"/>
  <c r="B845" i="1"/>
  <c r="J844" i="1"/>
  <c r="I844" i="1"/>
  <c r="H844" i="1"/>
  <c r="G844" i="1"/>
  <c r="F844" i="1"/>
  <c r="E844" i="1"/>
  <c r="D844" i="1"/>
  <c r="C844" i="1"/>
  <c r="B844" i="1"/>
  <c r="J843" i="1"/>
  <c r="I843" i="1"/>
  <c r="H843" i="1"/>
  <c r="G843" i="1"/>
  <c r="F843" i="1"/>
  <c r="E843" i="1"/>
  <c r="D843" i="1"/>
  <c r="C843" i="1"/>
  <c r="B843" i="1"/>
  <c r="J842" i="1"/>
  <c r="I842" i="1"/>
  <c r="H842" i="1"/>
  <c r="G842" i="1"/>
  <c r="F842" i="1"/>
  <c r="E842" i="1"/>
  <c r="D842" i="1"/>
  <c r="C842" i="1"/>
  <c r="B842" i="1"/>
  <c r="J841" i="1"/>
  <c r="I841" i="1"/>
  <c r="H841" i="1"/>
  <c r="G841" i="1"/>
  <c r="F841" i="1"/>
  <c r="E841" i="1"/>
  <c r="D841" i="1"/>
  <c r="C841" i="1"/>
  <c r="B841" i="1"/>
  <c r="J840" i="1"/>
  <c r="I840" i="1"/>
  <c r="H840" i="1"/>
  <c r="G840" i="1"/>
  <c r="F840" i="1"/>
  <c r="E840" i="1"/>
  <c r="D840" i="1"/>
  <c r="C840" i="1"/>
  <c r="B840" i="1"/>
  <c r="J839" i="1"/>
  <c r="I839" i="1"/>
  <c r="H839" i="1"/>
  <c r="G839" i="1"/>
  <c r="F839" i="1"/>
  <c r="E839" i="1"/>
  <c r="D839" i="1"/>
  <c r="C839" i="1"/>
  <c r="B839" i="1"/>
  <c r="J838" i="1"/>
  <c r="I838" i="1"/>
  <c r="H838" i="1"/>
  <c r="G838" i="1"/>
  <c r="F838" i="1"/>
  <c r="E838" i="1"/>
  <c r="D838" i="1"/>
  <c r="C838" i="1"/>
  <c r="B838" i="1"/>
  <c r="J837" i="1"/>
  <c r="I837" i="1"/>
  <c r="H837" i="1"/>
  <c r="G837" i="1"/>
  <c r="F837" i="1"/>
  <c r="E837" i="1"/>
  <c r="D837" i="1"/>
  <c r="C837" i="1"/>
  <c r="B837" i="1"/>
  <c r="J836" i="1"/>
  <c r="I836" i="1"/>
  <c r="H836" i="1"/>
  <c r="G836" i="1"/>
  <c r="F836" i="1"/>
  <c r="E836" i="1"/>
  <c r="D836" i="1"/>
  <c r="C836" i="1"/>
  <c r="B836" i="1"/>
  <c r="J835" i="1"/>
  <c r="I835" i="1"/>
  <c r="H835" i="1"/>
  <c r="G835" i="1"/>
  <c r="F835" i="1"/>
  <c r="E835" i="1"/>
  <c r="D835" i="1"/>
  <c r="C835" i="1"/>
  <c r="B835" i="1"/>
  <c r="J834" i="1"/>
  <c r="I834" i="1"/>
  <c r="H834" i="1"/>
  <c r="G834" i="1"/>
  <c r="F834" i="1"/>
  <c r="E834" i="1"/>
  <c r="D834" i="1"/>
  <c r="C834" i="1"/>
  <c r="B834" i="1"/>
  <c r="J833" i="1"/>
  <c r="I833" i="1"/>
  <c r="H833" i="1"/>
  <c r="G833" i="1"/>
  <c r="F833" i="1"/>
  <c r="E833" i="1"/>
  <c r="D833" i="1"/>
  <c r="C833" i="1"/>
  <c r="B833" i="1"/>
  <c r="J832" i="1"/>
  <c r="I832" i="1"/>
  <c r="H832" i="1"/>
  <c r="G832" i="1"/>
  <c r="F832" i="1"/>
  <c r="E832" i="1"/>
  <c r="D832" i="1"/>
  <c r="C832" i="1"/>
  <c r="B832" i="1"/>
  <c r="J831" i="1"/>
  <c r="I831" i="1"/>
  <c r="H831" i="1"/>
  <c r="G831" i="1"/>
  <c r="F831" i="1"/>
  <c r="E831" i="1"/>
  <c r="D831" i="1"/>
  <c r="C831" i="1"/>
  <c r="B831" i="1"/>
  <c r="J830" i="1"/>
  <c r="I830" i="1"/>
  <c r="H830" i="1"/>
  <c r="G830" i="1"/>
  <c r="F830" i="1"/>
  <c r="E830" i="1"/>
  <c r="D830" i="1"/>
  <c r="C830" i="1"/>
  <c r="B830" i="1"/>
  <c r="J829" i="1"/>
  <c r="I829" i="1"/>
  <c r="H829" i="1"/>
  <c r="G829" i="1"/>
  <c r="F829" i="1"/>
  <c r="E829" i="1"/>
  <c r="D829" i="1"/>
  <c r="C829" i="1"/>
  <c r="B829" i="1"/>
  <c r="J828" i="1"/>
  <c r="I828" i="1"/>
  <c r="H828" i="1"/>
  <c r="G828" i="1"/>
  <c r="F828" i="1"/>
  <c r="E828" i="1"/>
  <c r="D828" i="1"/>
  <c r="C828" i="1"/>
  <c r="B828" i="1"/>
  <c r="J827" i="1"/>
  <c r="I827" i="1"/>
  <c r="H827" i="1"/>
  <c r="G827" i="1"/>
  <c r="F827" i="1"/>
  <c r="E827" i="1"/>
  <c r="D827" i="1"/>
  <c r="C827" i="1"/>
  <c r="B827" i="1"/>
  <c r="J826" i="1"/>
  <c r="I826" i="1"/>
  <c r="H826" i="1"/>
  <c r="G826" i="1"/>
  <c r="F826" i="1"/>
  <c r="E826" i="1"/>
  <c r="D826" i="1"/>
  <c r="C826" i="1"/>
  <c r="B826" i="1"/>
  <c r="J825" i="1"/>
  <c r="I825" i="1"/>
  <c r="H825" i="1"/>
  <c r="G825" i="1"/>
  <c r="F825" i="1"/>
  <c r="E825" i="1"/>
  <c r="D825" i="1"/>
  <c r="C825" i="1"/>
  <c r="B825" i="1"/>
  <c r="J824" i="1"/>
  <c r="I824" i="1"/>
  <c r="H824" i="1"/>
  <c r="G824" i="1"/>
  <c r="F824" i="1"/>
  <c r="E824" i="1"/>
  <c r="D824" i="1"/>
  <c r="C824" i="1"/>
  <c r="B824" i="1"/>
  <c r="J823" i="1"/>
  <c r="I823" i="1"/>
  <c r="H823" i="1"/>
  <c r="G823" i="1"/>
  <c r="F823" i="1"/>
  <c r="E823" i="1"/>
  <c r="D823" i="1"/>
  <c r="C823" i="1"/>
  <c r="B823" i="1"/>
  <c r="J822" i="1"/>
  <c r="I822" i="1"/>
  <c r="H822" i="1"/>
  <c r="G822" i="1"/>
  <c r="F822" i="1"/>
  <c r="E822" i="1"/>
  <c r="D822" i="1"/>
  <c r="C822" i="1"/>
  <c r="B822" i="1"/>
  <c r="J821" i="1"/>
  <c r="I821" i="1"/>
  <c r="H821" i="1"/>
  <c r="G821" i="1"/>
  <c r="F821" i="1"/>
  <c r="E821" i="1"/>
  <c r="D821" i="1"/>
  <c r="C821" i="1"/>
  <c r="B821" i="1"/>
  <c r="J820" i="1"/>
  <c r="I820" i="1"/>
  <c r="H820" i="1"/>
  <c r="G820" i="1"/>
  <c r="F820" i="1"/>
  <c r="E820" i="1"/>
  <c r="D820" i="1"/>
  <c r="C820" i="1"/>
  <c r="B820" i="1"/>
  <c r="J819" i="1"/>
  <c r="I819" i="1"/>
  <c r="H819" i="1"/>
  <c r="G819" i="1"/>
  <c r="F819" i="1"/>
  <c r="E819" i="1"/>
  <c r="D819" i="1"/>
  <c r="C819" i="1"/>
  <c r="B819" i="1"/>
  <c r="J818" i="1"/>
  <c r="I818" i="1"/>
  <c r="H818" i="1"/>
  <c r="G818" i="1"/>
  <c r="F818" i="1"/>
  <c r="E818" i="1"/>
  <c r="D818" i="1"/>
  <c r="C818" i="1"/>
  <c r="B818" i="1"/>
  <c r="J817" i="1"/>
  <c r="I817" i="1"/>
  <c r="H817" i="1"/>
  <c r="G817" i="1"/>
  <c r="F817" i="1"/>
  <c r="E817" i="1"/>
  <c r="D817" i="1"/>
  <c r="C817" i="1"/>
  <c r="B817" i="1"/>
  <c r="J816" i="1"/>
  <c r="I816" i="1"/>
  <c r="H816" i="1"/>
  <c r="G816" i="1"/>
  <c r="F816" i="1"/>
  <c r="E816" i="1"/>
  <c r="D816" i="1"/>
  <c r="C816" i="1"/>
  <c r="B816" i="1"/>
  <c r="J815" i="1"/>
  <c r="I815" i="1"/>
  <c r="H815" i="1"/>
  <c r="G815" i="1"/>
  <c r="F815" i="1"/>
  <c r="E815" i="1"/>
  <c r="D815" i="1"/>
  <c r="C815" i="1"/>
  <c r="B815" i="1"/>
  <c r="J814" i="1"/>
  <c r="I814" i="1"/>
  <c r="H814" i="1"/>
  <c r="G814" i="1"/>
  <c r="F814" i="1"/>
  <c r="E814" i="1"/>
  <c r="D814" i="1"/>
  <c r="C814" i="1"/>
  <c r="B814" i="1"/>
  <c r="J813" i="1"/>
  <c r="I813" i="1"/>
  <c r="H813" i="1"/>
  <c r="G813" i="1"/>
  <c r="F813" i="1"/>
  <c r="E813" i="1"/>
  <c r="D813" i="1"/>
  <c r="C813" i="1"/>
  <c r="B813" i="1"/>
  <c r="J812" i="1"/>
  <c r="I812" i="1"/>
  <c r="H812" i="1"/>
  <c r="G812" i="1"/>
  <c r="F812" i="1"/>
  <c r="E812" i="1"/>
  <c r="D812" i="1"/>
  <c r="C812" i="1"/>
  <c r="B812" i="1"/>
  <c r="J811" i="1"/>
  <c r="I811" i="1"/>
  <c r="H811" i="1"/>
  <c r="G811" i="1"/>
  <c r="F811" i="1"/>
  <c r="E811" i="1"/>
  <c r="D811" i="1"/>
  <c r="C811" i="1"/>
  <c r="B811" i="1"/>
  <c r="J810" i="1"/>
  <c r="I810" i="1"/>
  <c r="H810" i="1"/>
  <c r="G810" i="1"/>
  <c r="F810" i="1"/>
  <c r="E810" i="1"/>
  <c r="D810" i="1"/>
  <c r="C810" i="1"/>
  <c r="B810" i="1"/>
  <c r="J809" i="1"/>
  <c r="I809" i="1"/>
  <c r="H809" i="1"/>
  <c r="G809" i="1"/>
  <c r="F809" i="1"/>
  <c r="E809" i="1"/>
  <c r="D809" i="1"/>
  <c r="C809" i="1"/>
  <c r="B809" i="1"/>
  <c r="J808" i="1"/>
  <c r="I808" i="1"/>
  <c r="H808" i="1"/>
  <c r="G808" i="1"/>
  <c r="F808" i="1"/>
  <c r="E808" i="1"/>
  <c r="D808" i="1"/>
  <c r="C808" i="1"/>
  <c r="B808" i="1"/>
  <c r="J807" i="1"/>
  <c r="I807" i="1"/>
  <c r="H807" i="1"/>
  <c r="G807" i="1"/>
  <c r="F807" i="1"/>
  <c r="E807" i="1"/>
  <c r="D807" i="1"/>
  <c r="C807" i="1"/>
  <c r="B807" i="1"/>
  <c r="J806" i="1"/>
  <c r="I806" i="1"/>
  <c r="H806" i="1"/>
  <c r="G806" i="1"/>
  <c r="F806" i="1"/>
  <c r="E806" i="1"/>
  <c r="D806" i="1"/>
  <c r="C806" i="1"/>
  <c r="B806" i="1"/>
  <c r="J805" i="1"/>
  <c r="I805" i="1"/>
  <c r="H805" i="1"/>
  <c r="G805" i="1"/>
  <c r="F805" i="1"/>
  <c r="E805" i="1"/>
  <c r="D805" i="1"/>
  <c r="C805" i="1"/>
  <c r="B805" i="1"/>
  <c r="J804" i="1"/>
  <c r="I804" i="1"/>
  <c r="H804" i="1"/>
  <c r="G804" i="1"/>
  <c r="F804" i="1"/>
  <c r="E804" i="1"/>
  <c r="D804" i="1"/>
  <c r="C804" i="1"/>
  <c r="B804" i="1"/>
  <c r="J803" i="1"/>
  <c r="I803" i="1"/>
  <c r="H803" i="1"/>
  <c r="G803" i="1"/>
  <c r="F803" i="1"/>
  <c r="E803" i="1"/>
  <c r="D803" i="1"/>
  <c r="C803" i="1"/>
  <c r="B803" i="1"/>
  <c r="J802" i="1"/>
  <c r="I802" i="1"/>
  <c r="H802" i="1"/>
  <c r="G802" i="1"/>
  <c r="F802" i="1"/>
  <c r="E802" i="1"/>
  <c r="D802" i="1"/>
  <c r="C802" i="1"/>
  <c r="B802" i="1"/>
  <c r="J801" i="1"/>
  <c r="I801" i="1"/>
  <c r="H801" i="1"/>
  <c r="G801" i="1"/>
  <c r="F801" i="1"/>
  <c r="E801" i="1"/>
  <c r="D801" i="1"/>
  <c r="C801" i="1"/>
  <c r="B801" i="1"/>
  <c r="J800" i="1"/>
  <c r="I800" i="1"/>
  <c r="H800" i="1"/>
  <c r="G800" i="1"/>
  <c r="F800" i="1"/>
  <c r="E800" i="1"/>
  <c r="D800" i="1"/>
  <c r="C800" i="1"/>
  <c r="B800" i="1"/>
  <c r="J799" i="1"/>
  <c r="I799" i="1"/>
  <c r="H799" i="1"/>
  <c r="G799" i="1"/>
  <c r="F799" i="1"/>
  <c r="E799" i="1"/>
  <c r="D799" i="1"/>
  <c r="C799" i="1"/>
  <c r="B799" i="1"/>
  <c r="J798" i="1"/>
  <c r="I798" i="1"/>
  <c r="H798" i="1"/>
  <c r="G798" i="1"/>
  <c r="F798" i="1"/>
  <c r="E798" i="1"/>
  <c r="D798" i="1"/>
  <c r="C798" i="1"/>
  <c r="B798" i="1"/>
  <c r="J797" i="1"/>
  <c r="I797" i="1"/>
  <c r="H797" i="1"/>
  <c r="G797" i="1"/>
  <c r="F797" i="1"/>
  <c r="E797" i="1"/>
  <c r="D797" i="1"/>
  <c r="C797" i="1"/>
  <c r="B797" i="1"/>
  <c r="J796" i="1"/>
  <c r="I796" i="1"/>
  <c r="H796" i="1"/>
  <c r="G796" i="1"/>
  <c r="F796" i="1"/>
  <c r="E796" i="1"/>
  <c r="D796" i="1"/>
  <c r="C796" i="1"/>
  <c r="B796" i="1"/>
  <c r="J795" i="1"/>
  <c r="I795" i="1"/>
  <c r="H795" i="1"/>
  <c r="G795" i="1"/>
  <c r="F795" i="1"/>
  <c r="E795" i="1"/>
  <c r="D795" i="1"/>
  <c r="C795" i="1"/>
  <c r="B795" i="1"/>
  <c r="J794" i="1"/>
  <c r="I794" i="1"/>
  <c r="H794" i="1"/>
  <c r="G794" i="1"/>
  <c r="F794" i="1"/>
  <c r="E794" i="1"/>
  <c r="D794" i="1"/>
  <c r="C794" i="1"/>
  <c r="B794" i="1"/>
  <c r="J793" i="1"/>
  <c r="I793" i="1"/>
  <c r="H793" i="1"/>
  <c r="G793" i="1"/>
  <c r="F793" i="1"/>
  <c r="E793" i="1"/>
  <c r="D793" i="1"/>
  <c r="C793" i="1"/>
  <c r="B793" i="1"/>
  <c r="J792" i="1"/>
  <c r="I792" i="1"/>
  <c r="H792" i="1"/>
  <c r="G792" i="1"/>
  <c r="F792" i="1"/>
  <c r="E792" i="1"/>
  <c r="D792" i="1"/>
  <c r="C792" i="1"/>
  <c r="B792" i="1"/>
  <c r="J791" i="1"/>
  <c r="I791" i="1"/>
  <c r="H791" i="1"/>
  <c r="G791" i="1"/>
  <c r="F791" i="1"/>
  <c r="E791" i="1"/>
  <c r="D791" i="1"/>
  <c r="C791" i="1"/>
  <c r="B791" i="1"/>
  <c r="J790" i="1"/>
  <c r="I790" i="1"/>
  <c r="H790" i="1"/>
  <c r="G790" i="1"/>
  <c r="F790" i="1"/>
  <c r="E790" i="1"/>
  <c r="D790" i="1"/>
  <c r="C790" i="1"/>
  <c r="B790" i="1"/>
  <c r="J789" i="1"/>
  <c r="I789" i="1"/>
  <c r="H789" i="1"/>
  <c r="G789" i="1"/>
  <c r="F789" i="1"/>
  <c r="E789" i="1"/>
  <c r="D789" i="1"/>
  <c r="C789" i="1"/>
  <c r="B789" i="1"/>
  <c r="J788" i="1"/>
  <c r="I788" i="1"/>
  <c r="H788" i="1"/>
  <c r="G788" i="1"/>
  <c r="F788" i="1"/>
  <c r="E788" i="1"/>
  <c r="D788" i="1"/>
  <c r="C788" i="1"/>
  <c r="B788" i="1"/>
  <c r="J787" i="1"/>
  <c r="I787" i="1"/>
  <c r="H787" i="1"/>
  <c r="G787" i="1"/>
  <c r="F787" i="1"/>
  <c r="E787" i="1"/>
  <c r="D787" i="1"/>
  <c r="C787" i="1"/>
  <c r="B787" i="1"/>
  <c r="J786" i="1"/>
  <c r="I786" i="1"/>
  <c r="H786" i="1"/>
  <c r="G786" i="1"/>
  <c r="F786" i="1"/>
  <c r="E786" i="1"/>
  <c r="D786" i="1"/>
  <c r="C786" i="1"/>
  <c r="B786" i="1"/>
  <c r="J785" i="1"/>
  <c r="I785" i="1"/>
  <c r="H785" i="1"/>
  <c r="G785" i="1"/>
  <c r="F785" i="1"/>
  <c r="E785" i="1"/>
  <c r="D785" i="1"/>
  <c r="C785" i="1"/>
  <c r="B785" i="1"/>
  <c r="J784" i="1"/>
  <c r="I784" i="1"/>
  <c r="H784" i="1"/>
  <c r="G784" i="1"/>
  <c r="F784" i="1"/>
  <c r="E784" i="1"/>
  <c r="D784" i="1"/>
  <c r="C784" i="1"/>
  <c r="B784" i="1"/>
  <c r="J783" i="1"/>
  <c r="I783" i="1"/>
  <c r="H783" i="1"/>
  <c r="G783" i="1"/>
  <c r="F783" i="1"/>
  <c r="E783" i="1"/>
  <c r="D783" i="1"/>
  <c r="C783" i="1"/>
  <c r="B783" i="1"/>
  <c r="J782" i="1"/>
  <c r="I782" i="1"/>
  <c r="H782" i="1"/>
  <c r="G782" i="1"/>
  <c r="F782" i="1"/>
  <c r="E782" i="1"/>
  <c r="D782" i="1"/>
  <c r="C782" i="1"/>
  <c r="B782" i="1"/>
  <c r="J781" i="1"/>
  <c r="I781" i="1"/>
  <c r="H781" i="1"/>
  <c r="G781" i="1"/>
  <c r="F781" i="1"/>
  <c r="E781" i="1"/>
  <c r="D781" i="1"/>
  <c r="C781" i="1"/>
  <c r="B781" i="1"/>
  <c r="J780" i="1"/>
  <c r="I780" i="1"/>
  <c r="H780" i="1"/>
  <c r="G780" i="1"/>
  <c r="F780" i="1"/>
  <c r="E780" i="1"/>
  <c r="D780" i="1"/>
  <c r="C780" i="1"/>
  <c r="B780" i="1"/>
  <c r="J779" i="1"/>
  <c r="I779" i="1"/>
  <c r="H779" i="1"/>
  <c r="G779" i="1"/>
  <c r="F779" i="1"/>
  <c r="E779" i="1"/>
  <c r="D779" i="1"/>
  <c r="C779" i="1"/>
  <c r="B779" i="1"/>
  <c r="J778" i="1"/>
  <c r="I778" i="1"/>
  <c r="H778" i="1"/>
  <c r="G778" i="1"/>
  <c r="F778" i="1"/>
  <c r="E778" i="1"/>
  <c r="D778" i="1"/>
  <c r="C778" i="1"/>
  <c r="B778" i="1"/>
  <c r="J777" i="1"/>
  <c r="I777" i="1"/>
  <c r="H777" i="1"/>
  <c r="G777" i="1"/>
  <c r="F777" i="1"/>
  <c r="E777" i="1"/>
  <c r="D777" i="1"/>
  <c r="C777" i="1"/>
  <c r="B777" i="1"/>
  <c r="J776" i="1"/>
  <c r="I776" i="1"/>
  <c r="H776" i="1"/>
  <c r="G776" i="1"/>
  <c r="F776" i="1"/>
  <c r="E776" i="1"/>
  <c r="D776" i="1"/>
  <c r="C776" i="1"/>
  <c r="B776" i="1"/>
  <c r="J775" i="1"/>
  <c r="I775" i="1"/>
  <c r="H775" i="1"/>
  <c r="G775" i="1"/>
  <c r="F775" i="1"/>
  <c r="E775" i="1"/>
  <c r="D775" i="1"/>
  <c r="C775" i="1"/>
  <c r="B775" i="1"/>
  <c r="J774" i="1"/>
  <c r="I774" i="1"/>
  <c r="H774" i="1"/>
  <c r="G774" i="1"/>
  <c r="F774" i="1"/>
  <c r="E774" i="1"/>
  <c r="D774" i="1"/>
  <c r="C774" i="1"/>
  <c r="B774" i="1"/>
  <c r="J773" i="1"/>
  <c r="I773" i="1"/>
  <c r="H773" i="1"/>
  <c r="G773" i="1"/>
  <c r="F773" i="1"/>
  <c r="E773" i="1"/>
  <c r="D773" i="1"/>
  <c r="C773" i="1"/>
  <c r="B773" i="1"/>
  <c r="J772" i="1"/>
  <c r="I772" i="1"/>
  <c r="H772" i="1"/>
  <c r="G772" i="1"/>
  <c r="F772" i="1"/>
  <c r="E772" i="1"/>
  <c r="D772" i="1"/>
  <c r="C772" i="1"/>
  <c r="B772" i="1"/>
  <c r="J771" i="1"/>
  <c r="I771" i="1"/>
  <c r="H771" i="1"/>
  <c r="G771" i="1"/>
  <c r="F771" i="1"/>
  <c r="E771" i="1"/>
  <c r="D771" i="1"/>
  <c r="C771" i="1"/>
  <c r="B771" i="1"/>
  <c r="J770" i="1"/>
  <c r="I770" i="1"/>
  <c r="H770" i="1"/>
  <c r="G770" i="1"/>
  <c r="F770" i="1"/>
  <c r="E770" i="1"/>
  <c r="D770" i="1"/>
  <c r="C770" i="1"/>
  <c r="B770" i="1"/>
  <c r="J769" i="1"/>
  <c r="I769" i="1"/>
  <c r="H769" i="1"/>
  <c r="G769" i="1"/>
  <c r="F769" i="1"/>
  <c r="E769" i="1"/>
  <c r="D769" i="1"/>
  <c r="C769" i="1"/>
  <c r="B769" i="1"/>
  <c r="J768" i="1"/>
  <c r="I768" i="1"/>
  <c r="H768" i="1"/>
  <c r="G768" i="1"/>
  <c r="F768" i="1"/>
  <c r="E768" i="1"/>
  <c r="D768" i="1"/>
  <c r="C768" i="1"/>
  <c r="B768" i="1"/>
  <c r="J767" i="1"/>
  <c r="I767" i="1"/>
  <c r="H767" i="1"/>
  <c r="G767" i="1"/>
  <c r="F767" i="1"/>
  <c r="E767" i="1"/>
  <c r="D767" i="1"/>
  <c r="C767" i="1"/>
  <c r="B767" i="1"/>
  <c r="J766" i="1"/>
  <c r="I766" i="1"/>
  <c r="H766" i="1"/>
  <c r="G766" i="1"/>
  <c r="F766" i="1"/>
  <c r="E766" i="1"/>
  <c r="D766" i="1"/>
  <c r="C766" i="1"/>
  <c r="B766" i="1"/>
  <c r="J765" i="1"/>
  <c r="I765" i="1"/>
  <c r="H765" i="1"/>
  <c r="G765" i="1"/>
  <c r="F765" i="1"/>
  <c r="E765" i="1"/>
  <c r="D765" i="1"/>
  <c r="C765" i="1"/>
  <c r="B765" i="1"/>
  <c r="J764" i="1"/>
  <c r="I764" i="1"/>
  <c r="H764" i="1"/>
  <c r="G764" i="1"/>
  <c r="F764" i="1"/>
  <c r="E764" i="1"/>
  <c r="D764" i="1"/>
  <c r="C764" i="1"/>
  <c r="B764" i="1"/>
  <c r="J763" i="1"/>
  <c r="I763" i="1"/>
  <c r="H763" i="1"/>
  <c r="G763" i="1"/>
  <c r="F763" i="1"/>
  <c r="E763" i="1"/>
  <c r="D763" i="1"/>
  <c r="C763" i="1"/>
  <c r="B763" i="1"/>
  <c r="J762" i="1"/>
  <c r="I762" i="1"/>
  <c r="H762" i="1"/>
  <c r="G762" i="1"/>
  <c r="F762" i="1"/>
  <c r="E762" i="1"/>
  <c r="D762" i="1"/>
  <c r="C762" i="1"/>
  <c r="B762" i="1"/>
  <c r="J761" i="1"/>
  <c r="I761" i="1"/>
  <c r="H761" i="1"/>
  <c r="G761" i="1"/>
  <c r="F761" i="1"/>
  <c r="E761" i="1"/>
  <c r="D761" i="1"/>
  <c r="C761" i="1"/>
  <c r="B761" i="1"/>
  <c r="J760" i="1"/>
  <c r="I760" i="1"/>
  <c r="H760" i="1"/>
  <c r="G760" i="1"/>
  <c r="F760" i="1"/>
  <c r="E760" i="1"/>
  <c r="D760" i="1"/>
  <c r="C760" i="1"/>
  <c r="B760" i="1"/>
  <c r="J759" i="1"/>
  <c r="I759" i="1"/>
  <c r="H759" i="1"/>
  <c r="G759" i="1"/>
  <c r="F759" i="1"/>
  <c r="E759" i="1"/>
  <c r="D759" i="1"/>
  <c r="C759" i="1"/>
  <c r="B759" i="1"/>
  <c r="J758" i="1"/>
  <c r="I758" i="1"/>
  <c r="H758" i="1"/>
  <c r="G758" i="1"/>
  <c r="F758" i="1"/>
  <c r="E758" i="1"/>
  <c r="D758" i="1"/>
  <c r="C758" i="1"/>
  <c r="B758" i="1"/>
  <c r="J757" i="1"/>
  <c r="I757" i="1"/>
  <c r="H757" i="1"/>
  <c r="G757" i="1"/>
  <c r="F757" i="1"/>
  <c r="E757" i="1"/>
  <c r="D757" i="1"/>
  <c r="C757" i="1"/>
  <c r="B757" i="1"/>
  <c r="J756" i="1"/>
  <c r="I756" i="1"/>
  <c r="H756" i="1"/>
  <c r="G756" i="1"/>
  <c r="F756" i="1"/>
  <c r="E756" i="1"/>
  <c r="D756" i="1"/>
  <c r="C756" i="1"/>
  <c r="B756" i="1"/>
  <c r="J755" i="1"/>
  <c r="I755" i="1"/>
  <c r="H755" i="1"/>
  <c r="G755" i="1"/>
  <c r="F755" i="1"/>
  <c r="E755" i="1"/>
  <c r="D755" i="1"/>
  <c r="C755" i="1"/>
  <c r="B755" i="1"/>
  <c r="J754" i="1"/>
  <c r="I754" i="1"/>
  <c r="H754" i="1"/>
  <c r="G754" i="1"/>
  <c r="F754" i="1"/>
  <c r="E754" i="1"/>
  <c r="D754" i="1"/>
  <c r="C754" i="1"/>
  <c r="B754" i="1"/>
  <c r="J753" i="1"/>
  <c r="I753" i="1"/>
  <c r="H753" i="1"/>
  <c r="G753" i="1"/>
  <c r="F753" i="1"/>
  <c r="E753" i="1"/>
  <c r="D753" i="1"/>
  <c r="C753" i="1"/>
  <c r="B753" i="1"/>
  <c r="J752" i="1"/>
  <c r="I752" i="1"/>
  <c r="H752" i="1"/>
  <c r="G752" i="1"/>
  <c r="F752" i="1"/>
  <c r="E752" i="1"/>
  <c r="D752" i="1"/>
  <c r="C752" i="1"/>
  <c r="B752" i="1"/>
  <c r="J751" i="1"/>
  <c r="I751" i="1"/>
  <c r="H751" i="1"/>
  <c r="G751" i="1"/>
  <c r="F751" i="1"/>
  <c r="E751" i="1"/>
  <c r="D751" i="1"/>
  <c r="C751" i="1"/>
  <c r="B751" i="1"/>
  <c r="J750" i="1"/>
  <c r="I750" i="1"/>
  <c r="H750" i="1"/>
  <c r="G750" i="1"/>
  <c r="F750" i="1"/>
  <c r="E750" i="1"/>
  <c r="D750" i="1"/>
  <c r="C750" i="1"/>
  <c r="B750" i="1"/>
  <c r="J749" i="1"/>
  <c r="I749" i="1"/>
  <c r="H749" i="1"/>
  <c r="G749" i="1"/>
  <c r="F749" i="1"/>
  <c r="E749" i="1"/>
  <c r="D749" i="1"/>
  <c r="C749" i="1"/>
  <c r="B749" i="1"/>
  <c r="J748" i="1"/>
  <c r="I748" i="1"/>
  <c r="H748" i="1"/>
  <c r="G748" i="1"/>
  <c r="F748" i="1"/>
  <c r="E748" i="1"/>
  <c r="D748" i="1"/>
  <c r="C748" i="1"/>
  <c r="B748" i="1"/>
  <c r="J747" i="1"/>
  <c r="I747" i="1"/>
  <c r="H747" i="1"/>
  <c r="G747" i="1"/>
  <c r="F747" i="1"/>
  <c r="E747" i="1"/>
  <c r="D747" i="1"/>
  <c r="C747" i="1"/>
  <c r="B747" i="1"/>
  <c r="J746" i="1"/>
  <c r="I746" i="1"/>
  <c r="H746" i="1"/>
  <c r="G746" i="1"/>
  <c r="F746" i="1"/>
  <c r="E746" i="1"/>
  <c r="D746" i="1"/>
  <c r="C746" i="1"/>
  <c r="B746" i="1"/>
  <c r="J745" i="1"/>
  <c r="I745" i="1"/>
  <c r="H745" i="1"/>
  <c r="G745" i="1"/>
  <c r="F745" i="1"/>
  <c r="E745" i="1"/>
  <c r="D745" i="1"/>
  <c r="C745" i="1"/>
  <c r="B745" i="1"/>
  <c r="J744" i="1"/>
  <c r="I744" i="1"/>
  <c r="H744" i="1"/>
  <c r="G744" i="1"/>
  <c r="F744" i="1"/>
  <c r="E744" i="1"/>
  <c r="D744" i="1"/>
  <c r="C744" i="1"/>
  <c r="B744" i="1"/>
  <c r="J743" i="1"/>
  <c r="I743" i="1"/>
  <c r="H743" i="1"/>
  <c r="G743" i="1"/>
  <c r="F743" i="1"/>
  <c r="E743" i="1"/>
  <c r="D743" i="1"/>
  <c r="C743" i="1"/>
  <c r="B743" i="1"/>
  <c r="J742" i="1"/>
  <c r="I742" i="1"/>
  <c r="H742" i="1"/>
  <c r="G742" i="1"/>
  <c r="F742" i="1"/>
  <c r="E742" i="1"/>
  <c r="D742" i="1"/>
  <c r="C742" i="1"/>
  <c r="B742" i="1"/>
  <c r="J741" i="1"/>
  <c r="I741" i="1"/>
  <c r="H741" i="1"/>
  <c r="G741" i="1"/>
  <c r="F741" i="1"/>
  <c r="E741" i="1"/>
  <c r="D741" i="1"/>
  <c r="C741" i="1"/>
  <c r="B741" i="1"/>
  <c r="J740" i="1"/>
  <c r="I740" i="1"/>
  <c r="H740" i="1"/>
  <c r="G740" i="1"/>
  <c r="F740" i="1"/>
  <c r="E740" i="1"/>
  <c r="D740" i="1"/>
  <c r="C740" i="1"/>
  <c r="B740" i="1"/>
  <c r="J739" i="1"/>
  <c r="I739" i="1"/>
  <c r="H739" i="1"/>
  <c r="G739" i="1"/>
  <c r="F739" i="1"/>
  <c r="E739" i="1"/>
  <c r="D739" i="1"/>
  <c r="C739" i="1"/>
  <c r="B739" i="1"/>
  <c r="J738" i="1"/>
  <c r="I738" i="1"/>
  <c r="H738" i="1"/>
  <c r="G738" i="1"/>
  <c r="F738" i="1"/>
  <c r="E738" i="1"/>
  <c r="D738" i="1"/>
  <c r="C738" i="1"/>
  <c r="B738" i="1"/>
  <c r="J737" i="1"/>
  <c r="I737" i="1"/>
  <c r="H737" i="1"/>
  <c r="G737" i="1"/>
  <c r="F737" i="1"/>
  <c r="E737" i="1"/>
  <c r="D737" i="1"/>
  <c r="C737" i="1"/>
  <c r="B737" i="1"/>
  <c r="J736" i="1"/>
  <c r="I736" i="1"/>
  <c r="H736" i="1"/>
  <c r="G736" i="1"/>
  <c r="F736" i="1"/>
  <c r="E736" i="1"/>
  <c r="D736" i="1"/>
  <c r="C736" i="1"/>
  <c r="B736" i="1"/>
  <c r="J735" i="1"/>
  <c r="I735" i="1"/>
  <c r="H735" i="1"/>
  <c r="G735" i="1"/>
  <c r="F735" i="1"/>
  <c r="E735" i="1"/>
  <c r="D735" i="1"/>
  <c r="C735" i="1"/>
  <c r="B735" i="1"/>
  <c r="J734" i="1"/>
  <c r="I734" i="1"/>
  <c r="H734" i="1"/>
  <c r="G734" i="1"/>
  <c r="F734" i="1"/>
  <c r="E734" i="1"/>
  <c r="D734" i="1"/>
  <c r="C734" i="1"/>
  <c r="B734" i="1"/>
  <c r="J733" i="1"/>
  <c r="I733" i="1"/>
  <c r="H733" i="1"/>
  <c r="G733" i="1"/>
  <c r="F733" i="1"/>
  <c r="E733" i="1"/>
  <c r="D733" i="1"/>
  <c r="C733" i="1"/>
  <c r="B733" i="1"/>
  <c r="J732" i="1"/>
  <c r="I732" i="1"/>
  <c r="H732" i="1"/>
  <c r="G732" i="1"/>
  <c r="F732" i="1"/>
  <c r="E732" i="1"/>
  <c r="D732" i="1"/>
  <c r="C732" i="1"/>
  <c r="B732" i="1"/>
  <c r="J731" i="1"/>
  <c r="I731" i="1"/>
  <c r="H731" i="1"/>
  <c r="G731" i="1"/>
  <c r="F731" i="1"/>
  <c r="E731" i="1"/>
  <c r="D731" i="1"/>
  <c r="C731" i="1"/>
  <c r="B731" i="1"/>
  <c r="J730" i="1"/>
  <c r="I730" i="1"/>
  <c r="H730" i="1"/>
  <c r="G730" i="1"/>
  <c r="F730" i="1"/>
  <c r="E730" i="1"/>
  <c r="D730" i="1"/>
  <c r="C730" i="1"/>
  <c r="B730" i="1"/>
  <c r="J729" i="1"/>
  <c r="I729" i="1"/>
  <c r="H729" i="1"/>
  <c r="G729" i="1"/>
  <c r="F729" i="1"/>
  <c r="E729" i="1"/>
  <c r="D729" i="1"/>
  <c r="C729" i="1"/>
  <c r="B729" i="1"/>
  <c r="J728" i="1"/>
  <c r="I728" i="1"/>
  <c r="H728" i="1"/>
  <c r="G728" i="1"/>
  <c r="F728" i="1"/>
  <c r="E728" i="1"/>
  <c r="D728" i="1"/>
  <c r="C728" i="1"/>
  <c r="B728" i="1"/>
  <c r="J727" i="1"/>
  <c r="I727" i="1"/>
  <c r="H727" i="1"/>
  <c r="G727" i="1"/>
  <c r="F727" i="1"/>
  <c r="E727" i="1"/>
  <c r="D727" i="1"/>
  <c r="C727" i="1"/>
  <c r="B727" i="1"/>
  <c r="J726" i="1"/>
  <c r="I726" i="1"/>
  <c r="H726" i="1"/>
  <c r="G726" i="1"/>
  <c r="F726" i="1"/>
  <c r="E726" i="1"/>
  <c r="D726" i="1"/>
  <c r="C726" i="1"/>
  <c r="B726" i="1"/>
  <c r="J725" i="1"/>
  <c r="I725" i="1"/>
  <c r="H725" i="1"/>
  <c r="G725" i="1"/>
  <c r="F725" i="1"/>
  <c r="E725" i="1"/>
  <c r="D725" i="1"/>
  <c r="C725" i="1"/>
  <c r="B725" i="1"/>
  <c r="J724" i="1"/>
  <c r="I724" i="1"/>
  <c r="H724" i="1"/>
  <c r="G724" i="1"/>
  <c r="F724" i="1"/>
  <c r="E724" i="1"/>
  <c r="D724" i="1"/>
  <c r="C724" i="1"/>
  <c r="B724" i="1"/>
  <c r="J723" i="1"/>
  <c r="I723" i="1"/>
  <c r="H723" i="1"/>
  <c r="G723" i="1"/>
  <c r="F723" i="1"/>
  <c r="E723" i="1"/>
  <c r="D723" i="1"/>
  <c r="C723" i="1"/>
  <c r="B723" i="1"/>
  <c r="J722" i="1"/>
  <c r="I722" i="1"/>
  <c r="H722" i="1"/>
  <c r="G722" i="1"/>
  <c r="F722" i="1"/>
  <c r="E722" i="1"/>
  <c r="D722" i="1"/>
  <c r="C722" i="1"/>
  <c r="B722" i="1"/>
  <c r="J721" i="1"/>
  <c r="I721" i="1"/>
  <c r="H721" i="1"/>
  <c r="G721" i="1"/>
  <c r="F721" i="1"/>
  <c r="E721" i="1"/>
  <c r="D721" i="1"/>
  <c r="C721" i="1"/>
  <c r="B721" i="1"/>
  <c r="J720" i="1"/>
  <c r="I720" i="1"/>
  <c r="H720" i="1"/>
  <c r="G720" i="1"/>
  <c r="F720" i="1"/>
  <c r="E720" i="1"/>
  <c r="D720" i="1"/>
  <c r="C720" i="1"/>
  <c r="B720" i="1"/>
  <c r="J719" i="1"/>
  <c r="I719" i="1"/>
  <c r="H719" i="1"/>
  <c r="G719" i="1"/>
  <c r="F719" i="1"/>
  <c r="E719" i="1"/>
  <c r="D719" i="1"/>
  <c r="C719" i="1"/>
  <c r="B719" i="1"/>
  <c r="J718" i="1"/>
  <c r="I718" i="1"/>
  <c r="H718" i="1"/>
  <c r="G718" i="1"/>
  <c r="F718" i="1"/>
  <c r="E718" i="1"/>
  <c r="D718" i="1"/>
  <c r="C718" i="1"/>
  <c r="B718" i="1"/>
  <c r="J717" i="1"/>
  <c r="I717" i="1"/>
  <c r="H717" i="1"/>
  <c r="G717" i="1"/>
  <c r="F717" i="1"/>
  <c r="E717" i="1"/>
  <c r="D717" i="1"/>
  <c r="C717" i="1"/>
  <c r="B717" i="1"/>
  <c r="J716" i="1"/>
  <c r="I716" i="1"/>
  <c r="H716" i="1"/>
  <c r="G716" i="1"/>
  <c r="F716" i="1"/>
  <c r="E716" i="1"/>
  <c r="D716" i="1"/>
  <c r="C716" i="1"/>
  <c r="B716" i="1"/>
  <c r="J715" i="1"/>
  <c r="I715" i="1"/>
  <c r="H715" i="1"/>
  <c r="G715" i="1"/>
  <c r="F715" i="1"/>
  <c r="E715" i="1"/>
  <c r="D715" i="1"/>
  <c r="C715" i="1"/>
  <c r="B715" i="1"/>
  <c r="J714" i="1"/>
  <c r="I714" i="1"/>
  <c r="H714" i="1"/>
  <c r="G714" i="1"/>
  <c r="F714" i="1"/>
  <c r="E714" i="1"/>
  <c r="D714" i="1"/>
  <c r="C714" i="1"/>
  <c r="B714" i="1"/>
  <c r="J713" i="1"/>
  <c r="I713" i="1"/>
  <c r="H713" i="1"/>
  <c r="G713" i="1"/>
  <c r="F713" i="1"/>
  <c r="E713" i="1"/>
  <c r="D713" i="1"/>
  <c r="C713" i="1"/>
  <c r="B713" i="1"/>
  <c r="J712" i="1"/>
  <c r="I712" i="1"/>
  <c r="H712" i="1"/>
  <c r="G712" i="1"/>
  <c r="F712" i="1"/>
  <c r="E712" i="1"/>
  <c r="D712" i="1"/>
  <c r="C712" i="1"/>
  <c r="B712" i="1"/>
  <c r="J711" i="1"/>
  <c r="I711" i="1"/>
  <c r="H711" i="1"/>
  <c r="G711" i="1"/>
  <c r="F711" i="1"/>
  <c r="E711" i="1"/>
  <c r="D711" i="1"/>
  <c r="C711" i="1"/>
  <c r="B711" i="1"/>
  <c r="J710" i="1"/>
  <c r="I710" i="1"/>
  <c r="H710" i="1"/>
  <c r="G710" i="1"/>
  <c r="F710" i="1"/>
  <c r="E710" i="1"/>
  <c r="D710" i="1"/>
  <c r="C710" i="1"/>
  <c r="B710" i="1"/>
  <c r="J709" i="1"/>
  <c r="I709" i="1"/>
  <c r="H709" i="1"/>
  <c r="G709" i="1"/>
  <c r="F709" i="1"/>
  <c r="E709" i="1"/>
  <c r="D709" i="1"/>
  <c r="C709" i="1"/>
  <c r="B709" i="1"/>
  <c r="J708" i="1"/>
  <c r="I708" i="1"/>
  <c r="H708" i="1"/>
  <c r="G708" i="1"/>
  <c r="F708" i="1"/>
  <c r="E708" i="1"/>
  <c r="D708" i="1"/>
  <c r="C708" i="1"/>
  <c r="B708" i="1"/>
  <c r="J707" i="1"/>
  <c r="I707" i="1"/>
  <c r="H707" i="1"/>
  <c r="G707" i="1"/>
  <c r="F707" i="1"/>
  <c r="E707" i="1"/>
  <c r="D707" i="1"/>
  <c r="C707" i="1"/>
  <c r="B707" i="1"/>
  <c r="J706" i="1"/>
  <c r="I706" i="1"/>
  <c r="H706" i="1"/>
  <c r="G706" i="1"/>
  <c r="F706" i="1"/>
  <c r="E706" i="1"/>
  <c r="D706" i="1"/>
  <c r="C706" i="1"/>
  <c r="B706" i="1"/>
  <c r="J705" i="1"/>
  <c r="I705" i="1"/>
  <c r="H705" i="1"/>
  <c r="G705" i="1"/>
  <c r="F705" i="1"/>
  <c r="E705" i="1"/>
  <c r="D705" i="1"/>
  <c r="C705" i="1"/>
  <c r="B705" i="1"/>
  <c r="J704" i="1"/>
  <c r="I704" i="1"/>
  <c r="H704" i="1"/>
  <c r="G704" i="1"/>
  <c r="F704" i="1"/>
  <c r="E704" i="1"/>
  <c r="D704" i="1"/>
  <c r="C704" i="1"/>
  <c r="B704" i="1"/>
  <c r="J703" i="1"/>
  <c r="I703" i="1"/>
  <c r="H703" i="1"/>
  <c r="G703" i="1"/>
  <c r="F703" i="1"/>
  <c r="E703" i="1"/>
  <c r="D703" i="1"/>
  <c r="C703" i="1"/>
  <c r="B703" i="1"/>
  <c r="J702" i="1"/>
  <c r="I702" i="1"/>
  <c r="H702" i="1"/>
  <c r="G702" i="1"/>
  <c r="F702" i="1"/>
  <c r="E702" i="1"/>
  <c r="D702" i="1"/>
  <c r="C702" i="1"/>
  <c r="B702" i="1"/>
  <c r="J701" i="1"/>
  <c r="I701" i="1"/>
  <c r="H701" i="1"/>
  <c r="G701" i="1"/>
  <c r="F701" i="1"/>
  <c r="E701" i="1"/>
  <c r="D701" i="1"/>
  <c r="C701" i="1"/>
  <c r="B701" i="1"/>
  <c r="J700" i="1"/>
  <c r="I700" i="1"/>
  <c r="H700" i="1"/>
  <c r="G700" i="1"/>
  <c r="F700" i="1"/>
  <c r="E700" i="1"/>
  <c r="D700" i="1"/>
  <c r="C700" i="1"/>
  <c r="B700" i="1"/>
  <c r="J699" i="1"/>
  <c r="I699" i="1"/>
  <c r="H699" i="1"/>
  <c r="G699" i="1"/>
  <c r="F699" i="1"/>
  <c r="E699" i="1"/>
  <c r="D699" i="1"/>
  <c r="C699" i="1"/>
  <c r="B699" i="1"/>
  <c r="J698" i="1"/>
  <c r="I698" i="1"/>
  <c r="H698" i="1"/>
  <c r="G698" i="1"/>
  <c r="F698" i="1"/>
  <c r="E698" i="1"/>
  <c r="D698" i="1"/>
  <c r="C698" i="1"/>
  <c r="B698" i="1"/>
  <c r="J697" i="1"/>
  <c r="I697" i="1"/>
  <c r="H697" i="1"/>
  <c r="G697" i="1"/>
  <c r="F697" i="1"/>
  <c r="E697" i="1"/>
  <c r="D697" i="1"/>
  <c r="C697" i="1"/>
  <c r="B697" i="1"/>
  <c r="J696" i="1"/>
  <c r="I696" i="1"/>
  <c r="H696" i="1"/>
  <c r="G696" i="1"/>
  <c r="F696" i="1"/>
  <c r="E696" i="1"/>
  <c r="D696" i="1"/>
  <c r="C696" i="1"/>
  <c r="B696" i="1"/>
  <c r="J695" i="1"/>
  <c r="I695" i="1"/>
  <c r="H695" i="1"/>
  <c r="G695" i="1"/>
  <c r="F695" i="1"/>
  <c r="E695" i="1"/>
  <c r="D695" i="1"/>
  <c r="C695" i="1"/>
  <c r="B695" i="1"/>
  <c r="J694" i="1"/>
  <c r="I694" i="1"/>
  <c r="H694" i="1"/>
  <c r="G694" i="1"/>
  <c r="F694" i="1"/>
  <c r="E694" i="1"/>
  <c r="D694" i="1"/>
  <c r="C694" i="1"/>
  <c r="B694" i="1"/>
  <c r="J693" i="1"/>
  <c r="I693" i="1"/>
  <c r="H693" i="1"/>
  <c r="G693" i="1"/>
  <c r="F693" i="1"/>
  <c r="E693" i="1"/>
  <c r="D693" i="1"/>
  <c r="C693" i="1"/>
  <c r="B693" i="1"/>
  <c r="J692" i="1"/>
  <c r="I692" i="1"/>
  <c r="H692" i="1"/>
  <c r="G692" i="1"/>
  <c r="F692" i="1"/>
  <c r="E692" i="1"/>
  <c r="D692" i="1"/>
  <c r="C692" i="1"/>
  <c r="B692" i="1"/>
  <c r="J691" i="1"/>
  <c r="I691" i="1"/>
  <c r="H691" i="1"/>
  <c r="G691" i="1"/>
  <c r="F691" i="1"/>
  <c r="E691" i="1"/>
  <c r="D691" i="1"/>
  <c r="C691" i="1"/>
  <c r="B691" i="1"/>
  <c r="J690" i="1"/>
  <c r="I690" i="1"/>
  <c r="H690" i="1"/>
  <c r="G690" i="1"/>
  <c r="F690" i="1"/>
  <c r="E690" i="1"/>
  <c r="D690" i="1"/>
  <c r="C690" i="1"/>
  <c r="B690" i="1"/>
  <c r="J689" i="1"/>
  <c r="I689" i="1"/>
  <c r="H689" i="1"/>
  <c r="G689" i="1"/>
  <c r="F689" i="1"/>
  <c r="E689" i="1"/>
  <c r="D689" i="1"/>
  <c r="C689" i="1"/>
  <c r="B689" i="1"/>
  <c r="J688" i="1"/>
  <c r="I688" i="1"/>
  <c r="H688" i="1"/>
  <c r="G688" i="1"/>
  <c r="F688" i="1"/>
  <c r="E688" i="1"/>
  <c r="D688" i="1"/>
  <c r="C688" i="1"/>
  <c r="B688" i="1"/>
  <c r="J687" i="1"/>
  <c r="I687" i="1"/>
  <c r="H687" i="1"/>
  <c r="G687" i="1"/>
  <c r="F687" i="1"/>
  <c r="E687" i="1"/>
  <c r="D687" i="1"/>
  <c r="C687" i="1"/>
  <c r="B687" i="1"/>
  <c r="J686" i="1"/>
  <c r="I686" i="1"/>
  <c r="H686" i="1"/>
  <c r="G686" i="1"/>
  <c r="F686" i="1"/>
  <c r="E686" i="1"/>
  <c r="D686" i="1"/>
  <c r="C686" i="1"/>
  <c r="B686" i="1"/>
  <c r="J685" i="1"/>
  <c r="I685" i="1"/>
  <c r="H685" i="1"/>
  <c r="G685" i="1"/>
  <c r="F685" i="1"/>
  <c r="E685" i="1"/>
  <c r="D685" i="1"/>
  <c r="C685" i="1"/>
  <c r="B685" i="1"/>
  <c r="J684" i="1"/>
  <c r="I684" i="1"/>
  <c r="H684" i="1"/>
  <c r="G684" i="1"/>
  <c r="F684" i="1"/>
  <c r="E684" i="1"/>
  <c r="D684" i="1"/>
  <c r="C684" i="1"/>
  <c r="B684" i="1"/>
  <c r="J683" i="1"/>
  <c r="I683" i="1"/>
  <c r="H683" i="1"/>
  <c r="G683" i="1"/>
  <c r="F683" i="1"/>
  <c r="E683" i="1"/>
  <c r="D683" i="1"/>
  <c r="C683" i="1"/>
  <c r="B683" i="1"/>
  <c r="J682" i="1"/>
  <c r="I682" i="1"/>
  <c r="H682" i="1"/>
  <c r="G682" i="1"/>
  <c r="F682" i="1"/>
  <c r="E682" i="1"/>
  <c r="D682" i="1"/>
  <c r="C682" i="1"/>
  <c r="B682" i="1"/>
  <c r="J681" i="1"/>
  <c r="I681" i="1"/>
  <c r="H681" i="1"/>
  <c r="G681" i="1"/>
  <c r="F681" i="1"/>
  <c r="E681" i="1"/>
  <c r="D681" i="1"/>
  <c r="C681" i="1"/>
  <c r="B681" i="1"/>
  <c r="J680" i="1"/>
  <c r="I680" i="1"/>
  <c r="H680" i="1"/>
  <c r="G680" i="1"/>
  <c r="F680" i="1"/>
  <c r="E680" i="1"/>
  <c r="D680" i="1"/>
  <c r="C680" i="1"/>
  <c r="B680" i="1"/>
  <c r="J679" i="1"/>
  <c r="I679" i="1"/>
  <c r="H679" i="1"/>
  <c r="G679" i="1"/>
  <c r="F679" i="1"/>
  <c r="E679" i="1"/>
  <c r="D679" i="1"/>
  <c r="C679" i="1"/>
  <c r="B679" i="1"/>
  <c r="J678" i="1"/>
  <c r="I678" i="1"/>
  <c r="H678" i="1"/>
  <c r="G678" i="1"/>
  <c r="F678" i="1"/>
  <c r="E678" i="1"/>
  <c r="D678" i="1"/>
  <c r="C678" i="1"/>
  <c r="B678" i="1"/>
  <c r="J677" i="1"/>
  <c r="I677" i="1"/>
  <c r="H677" i="1"/>
  <c r="G677" i="1"/>
  <c r="F677" i="1"/>
  <c r="E677" i="1"/>
  <c r="D677" i="1"/>
  <c r="C677" i="1"/>
  <c r="B677" i="1"/>
  <c r="J676" i="1"/>
  <c r="I676" i="1"/>
  <c r="H676" i="1"/>
  <c r="G676" i="1"/>
  <c r="F676" i="1"/>
  <c r="E676" i="1"/>
  <c r="D676" i="1"/>
  <c r="C676" i="1"/>
  <c r="B676" i="1"/>
  <c r="J675" i="1"/>
  <c r="I675" i="1"/>
  <c r="H675" i="1"/>
  <c r="G675" i="1"/>
  <c r="F675" i="1"/>
  <c r="E675" i="1"/>
  <c r="D675" i="1"/>
  <c r="C675" i="1"/>
  <c r="B675" i="1"/>
  <c r="J674" i="1"/>
  <c r="I674" i="1"/>
  <c r="H674" i="1"/>
  <c r="G674" i="1"/>
  <c r="F674" i="1"/>
  <c r="E674" i="1"/>
  <c r="D674" i="1"/>
  <c r="C674" i="1"/>
  <c r="B674" i="1"/>
  <c r="J673" i="1"/>
  <c r="I673" i="1"/>
  <c r="H673" i="1"/>
  <c r="G673" i="1"/>
  <c r="F673" i="1"/>
  <c r="E673" i="1"/>
  <c r="D673" i="1"/>
  <c r="C673" i="1"/>
  <c r="B673" i="1"/>
  <c r="J672" i="1"/>
  <c r="I672" i="1"/>
  <c r="H672" i="1"/>
  <c r="G672" i="1"/>
  <c r="F672" i="1"/>
  <c r="E672" i="1"/>
  <c r="D672" i="1"/>
  <c r="C672" i="1"/>
  <c r="B672" i="1"/>
  <c r="J671" i="1"/>
  <c r="I671" i="1"/>
  <c r="H671" i="1"/>
  <c r="G671" i="1"/>
  <c r="F671" i="1"/>
  <c r="E671" i="1"/>
  <c r="D671" i="1"/>
  <c r="C671" i="1"/>
  <c r="B671" i="1"/>
  <c r="J670" i="1"/>
  <c r="I670" i="1"/>
  <c r="H670" i="1"/>
  <c r="G670" i="1"/>
  <c r="F670" i="1"/>
  <c r="E670" i="1"/>
  <c r="D670" i="1"/>
  <c r="C670" i="1"/>
  <c r="B670" i="1"/>
  <c r="J669" i="1"/>
  <c r="I669" i="1"/>
  <c r="H669" i="1"/>
  <c r="G669" i="1"/>
  <c r="F669" i="1"/>
  <c r="E669" i="1"/>
  <c r="D669" i="1"/>
  <c r="C669" i="1"/>
  <c r="B669" i="1"/>
  <c r="J668" i="1"/>
  <c r="I668" i="1"/>
  <c r="H668" i="1"/>
  <c r="G668" i="1"/>
  <c r="F668" i="1"/>
  <c r="E668" i="1"/>
  <c r="D668" i="1"/>
  <c r="C668" i="1"/>
  <c r="B668" i="1"/>
  <c r="J667" i="1"/>
  <c r="I667" i="1"/>
  <c r="H667" i="1"/>
  <c r="G667" i="1"/>
  <c r="F667" i="1"/>
  <c r="E667" i="1"/>
  <c r="D667" i="1"/>
  <c r="C667" i="1"/>
  <c r="B667" i="1"/>
  <c r="J666" i="1"/>
  <c r="I666" i="1"/>
  <c r="H666" i="1"/>
  <c r="G666" i="1"/>
  <c r="F666" i="1"/>
  <c r="E666" i="1"/>
  <c r="D666" i="1"/>
  <c r="C666" i="1"/>
  <c r="B666" i="1"/>
  <c r="J665" i="1"/>
  <c r="I665" i="1"/>
  <c r="H665" i="1"/>
  <c r="G665" i="1"/>
  <c r="F665" i="1"/>
  <c r="E665" i="1"/>
  <c r="D665" i="1"/>
  <c r="C665" i="1"/>
  <c r="B665" i="1"/>
  <c r="J664" i="1"/>
  <c r="I664" i="1"/>
  <c r="H664" i="1"/>
  <c r="G664" i="1"/>
  <c r="F664" i="1"/>
  <c r="E664" i="1"/>
  <c r="D664" i="1"/>
  <c r="C664" i="1"/>
  <c r="B664" i="1"/>
  <c r="J663" i="1"/>
  <c r="I663" i="1"/>
  <c r="H663" i="1"/>
  <c r="G663" i="1"/>
  <c r="F663" i="1"/>
  <c r="E663" i="1"/>
  <c r="D663" i="1"/>
  <c r="C663" i="1"/>
  <c r="B663" i="1"/>
  <c r="J662" i="1"/>
  <c r="I662" i="1"/>
  <c r="H662" i="1"/>
  <c r="G662" i="1"/>
  <c r="F662" i="1"/>
  <c r="E662" i="1"/>
  <c r="D662" i="1"/>
  <c r="C662" i="1"/>
  <c r="B662" i="1"/>
  <c r="J661" i="1"/>
  <c r="I661" i="1"/>
  <c r="H661" i="1"/>
  <c r="G661" i="1"/>
  <c r="F661" i="1"/>
  <c r="E661" i="1"/>
  <c r="D661" i="1"/>
  <c r="C661" i="1"/>
  <c r="B661" i="1"/>
  <c r="J660" i="1"/>
  <c r="I660" i="1"/>
  <c r="H660" i="1"/>
  <c r="G660" i="1"/>
  <c r="F660" i="1"/>
  <c r="E660" i="1"/>
  <c r="D660" i="1"/>
  <c r="C660" i="1"/>
  <c r="B660" i="1"/>
  <c r="J659" i="1"/>
  <c r="I659" i="1"/>
  <c r="H659" i="1"/>
  <c r="G659" i="1"/>
  <c r="F659" i="1"/>
  <c r="E659" i="1"/>
  <c r="D659" i="1"/>
  <c r="C659" i="1"/>
  <c r="B659" i="1"/>
  <c r="J658" i="1"/>
  <c r="I658" i="1"/>
  <c r="H658" i="1"/>
  <c r="G658" i="1"/>
  <c r="F658" i="1"/>
  <c r="E658" i="1"/>
  <c r="D658" i="1"/>
  <c r="C658" i="1"/>
  <c r="B658" i="1"/>
  <c r="J657" i="1"/>
  <c r="I657" i="1"/>
  <c r="H657" i="1"/>
  <c r="G657" i="1"/>
  <c r="F657" i="1"/>
  <c r="E657" i="1"/>
  <c r="D657" i="1"/>
  <c r="C657" i="1"/>
  <c r="B657" i="1"/>
  <c r="J656" i="1"/>
  <c r="I656" i="1"/>
  <c r="H656" i="1"/>
  <c r="G656" i="1"/>
  <c r="F656" i="1"/>
  <c r="E656" i="1"/>
  <c r="D656" i="1"/>
  <c r="C656" i="1"/>
  <c r="B656" i="1"/>
  <c r="J655" i="1"/>
  <c r="I655" i="1"/>
  <c r="H655" i="1"/>
  <c r="G655" i="1"/>
  <c r="F655" i="1"/>
  <c r="E655" i="1"/>
  <c r="D655" i="1"/>
  <c r="C655" i="1"/>
  <c r="B655" i="1"/>
  <c r="J654" i="1"/>
  <c r="I654" i="1"/>
  <c r="H654" i="1"/>
  <c r="G654" i="1"/>
  <c r="F654" i="1"/>
  <c r="E654" i="1"/>
  <c r="D654" i="1"/>
  <c r="C654" i="1"/>
  <c r="B654" i="1"/>
  <c r="J653" i="1"/>
  <c r="I653" i="1"/>
  <c r="H653" i="1"/>
  <c r="G653" i="1"/>
  <c r="F653" i="1"/>
  <c r="E653" i="1"/>
  <c r="D653" i="1"/>
  <c r="C653" i="1"/>
  <c r="B653" i="1"/>
  <c r="J652" i="1"/>
  <c r="I652" i="1"/>
  <c r="H652" i="1"/>
  <c r="G652" i="1"/>
  <c r="F652" i="1"/>
  <c r="E652" i="1"/>
  <c r="D652" i="1"/>
  <c r="C652" i="1"/>
  <c r="B652" i="1"/>
  <c r="J651" i="1"/>
  <c r="I651" i="1"/>
  <c r="H651" i="1"/>
  <c r="G651" i="1"/>
  <c r="F651" i="1"/>
  <c r="E651" i="1"/>
  <c r="D651" i="1"/>
  <c r="C651" i="1"/>
  <c r="B651" i="1"/>
  <c r="J650" i="1"/>
  <c r="I650" i="1"/>
  <c r="H650" i="1"/>
  <c r="G650" i="1"/>
  <c r="F650" i="1"/>
  <c r="E650" i="1"/>
  <c r="D650" i="1"/>
  <c r="C650" i="1"/>
  <c r="B650" i="1"/>
  <c r="J649" i="1"/>
  <c r="I649" i="1"/>
  <c r="H649" i="1"/>
  <c r="G649" i="1"/>
  <c r="F649" i="1"/>
  <c r="E649" i="1"/>
  <c r="D649" i="1"/>
  <c r="C649" i="1"/>
  <c r="B649" i="1"/>
  <c r="J648" i="1"/>
  <c r="I648" i="1"/>
  <c r="H648" i="1"/>
  <c r="G648" i="1"/>
  <c r="F648" i="1"/>
  <c r="E648" i="1"/>
  <c r="D648" i="1"/>
  <c r="C648" i="1"/>
  <c r="B648" i="1"/>
  <c r="J647" i="1"/>
  <c r="I647" i="1"/>
  <c r="H647" i="1"/>
  <c r="G647" i="1"/>
  <c r="F647" i="1"/>
  <c r="E647" i="1"/>
  <c r="D647" i="1"/>
  <c r="C647" i="1"/>
  <c r="B647" i="1"/>
  <c r="J646" i="1"/>
  <c r="I646" i="1"/>
  <c r="H646" i="1"/>
  <c r="G646" i="1"/>
  <c r="F646" i="1"/>
  <c r="E646" i="1"/>
  <c r="D646" i="1"/>
  <c r="C646" i="1"/>
  <c r="B646" i="1"/>
  <c r="J645" i="1"/>
  <c r="I645" i="1"/>
  <c r="H645" i="1"/>
  <c r="G645" i="1"/>
  <c r="F645" i="1"/>
  <c r="E645" i="1"/>
  <c r="D645" i="1"/>
  <c r="C645" i="1"/>
  <c r="B645" i="1"/>
  <c r="J644" i="1"/>
  <c r="I644" i="1"/>
  <c r="H644" i="1"/>
  <c r="G644" i="1"/>
  <c r="F644" i="1"/>
  <c r="E644" i="1"/>
  <c r="D644" i="1"/>
  <c r="C644" i="1"/>
  <c r="B644" i="1"/>
  <c r="J643" i="1"/>
  <c r="I643" i="1"/>
  <c r="H643" i="1"/>
  <c r="G643" i="1"/>
  <c r="F643" i="1"/>
  <c r="E643" i="1"/>
  <c r="D643" i="1"/>
  <c r="C643" i="1"/>
  <c r="B643" i="1"/>
  <c r="J642" i="1"/>
  <c r="I642" i="1"/>
  <c r="H642" i="1"/>
  <c r="G642" i="1"/>
  <c r="F642" i="1"/>
  <c r="E642" i="1"/>
  <c r="D642" i="1"/>
  <c r="C642" i="1"/>
  <c r="B642" i="1"/>
  <c r="J641" i="1"/>
  <c r="I641" i="1"/>
  <c r="H641" i="1"/>
  <c r="G641" i="1"/>
  <c r="F641" i="1"/>
  <c r="E641" i="1"/>
  <c r="D641" i="1"/>
  <c r="C641" i="1"/>
  <c r="B641" i="1"/>
  <c r="J640" i="1"/>
  <c r="I640" i="1"/>
  <c r="H640" i="1"/>
  <c r="G640" i="1"/>
  <c r="F640" i="1"/>
  <c r="E640" i="1"/>
  <c r="D640" i="1"/>
  <c r="C640" i="1"/>
  <c r="B640" i="1"/>
  <c r="J639" i="1"/>
  <c r="I639" i="1"/>
  <c r="H639" i="1"/>
  <c r="G639" i="1"/>
  <c r="F639" i="1"/>
  <c r="E639" i="1"/>
  <c r="D639" i="1"/>
  <c r="C639" i="1"/>
  <c r="B639" i="1"/>
  <c r="J638" i="1"/>
  <c r="I638" i="1"/>
  <c r="H638" i="1"/>
  <c r="G638" i="1"/>
  <c r="F638" i="1"/>
  <c r="E638" i="1"/>
  <c r="D638" i="1"/>
  <c r="C638" i="1"/>
  <c r="B638" i="1"/>
  <c r="J637" i="1"/>
  <c r="I637" i="1"/>
  <c r="H637" i="1"/>
  <c r="G637" i="1"/>
  <c r="F637" i="1"/>
  <c r="E637" i="1"/>
  <c r="D637" i="1"/>
  <c r="C637" i="1"/>
  <c r="B637" i="1"/>
  <c r="J636" i="1"/>
  <c r="I636" i="1"/>
  <c r="H636" i="1"/>
  <c r="G636" i="1"/>
  <c r="F636" i="1"/>
  <c r="E636" i="1"/>
  <c r="D636" i="1"/>
  <c r="C636" i="1"/>
  <c r="B636" i="1"/>
  <c r="J635" i="1"/>
  <c r="I635" i="1"/>
  <c r="H635" i="1"/>
  <c r="G635" i="1"/>
  <c r="F635" i="1"/>
  <c r="E635" i="1"/>
  <c r="D635" i="1"/>
  <c r="C635" i="1"/>
  <c r="B635" i="1"/>
  <c r="J634" i="1"/>
  <c r="I634" i="1"/>
  <c r="H634" i="1"/>
  <c r="G634" i="1"/>
  <c r="F634" i="1"/>
  <c r="E634" i="1"/>
  <c r="D634" i="1"/>
  <c r="C634" i="1"/>
  <c r="B634" i="1"/>
  <c r="J633" i="1"/>
  <c r="I633" i="1"/>
  <c r="H633" i="1"/>
  <c r="G633" i="1"/>
  <c r="F633" i="1"/>
  <c r="E633" i="1"/>
  <c r="D633" i="1"/>
  <c r="C633" i="1"/>
  <c r="B633" i="1"/>
  <c r="J632" i="1"/>
  <c r="I632" i="1"/>
  <c r="H632" i="1"/>
  <c r="G632" i="1"/>
  <c r="F632" i="1"/>
  <c r="E632" i="1"/>
  <c r="D632" i="1"/>
  <c r="C632" i="1"/>
  <c r="B632" i="1"/>
  <c r="J631" i="1"/>
  <c r="I631" i="1"/>
  <c r="H631" i="1"/>
  <c r="G631" i="1"/>
  <c r="F631" i="1"/>
  <c r="E631" i="1"/>
  <c r="D631" i="1"/>
  <c r="C631" i="1"/>
  <c r="B631" i="1"/>
  <c r="J630" i="1"/>
  <c r="I630" i="1"/>
  <c r="H630" i="1"/>
  <c r="G630" i="1"/>
  <c r="F630" i="1"/>
  <c r="E630" i="1"/>
  <c r="D630" i="1"/>
  <c r="C630" i="1"/>
  <c r="B630" i="1"/>
  <c r="J629" i="1"/>
  <c r="I629" i="1"/>
  <c r="H629" i="1"/>
  <c r="G629" i="1"/>
  <c r="F629" i="1"/>
  <c r="E629" i="1"/>
  <c r="D629" i="1"/>
  <c r="C629" i="1"/>
  <c r="B629" i="1"/>
  <c r="J628" i="1"/>
  <c r="I628" i="1"/>
  <c r="H628" i="1"/>
  <c r="G628" i="1"/>
  <c r="F628" i="1"/>
  <c r="E628" i="1"/>
  <c r="D628" i="1"/>
  <c r="C628" i="1"/>
  <c r="B628" i="1"/>
  <c r="J627" i="1"/>
  <c r="I627" i="1"/>
  <c r="H627" i="1"/>
  <c r="G627" i="1"/>
  <c r="F627" i="1"/>
  <c r="E627" i="1"/>
  <c r="D627" i="1"/>
  <c r="C627" i="1"/>
  <c r="B627" i="1"/>
  <c r="J626" i="1"/>
  <c r="I626" i="1"/>
  <c r="H626" i="1"/>
  <c r="G626" i="1"/>
  <c r="F626" i="1"/>
  <c r="E626" i="1"/>
  <c r="D626" i="1"/>
  <c r="C626" i="1"/>
  <c r="B626" i="1"/>
  <c r="J625" i="1"/>
  <c r="I625" i="1"/>
  <c r="H625" i="1"/>
  <c r="G625" i="1"/>
  <c r="F625" i="1"/>
  <c r="E625" i="1"/>
  <c r="D625" i="1"/>
  <c r="C625" i="1"/>
  <c r="B625" i="1"/>
  <c r="J624" i="1"/>
  <c r="I624" i="1"/>
  <c r="H624" i="1"/>
  <c r="G624" i="1"/>
  <c r="F624" i="1"/>
  <c r="E624" i="1"/>
  <c r="D624" i="1"/>
  <c r="C624" i="1"/>
  <c r="B624" i="1"/>
  <c r="J623" i="1"/>
  <c r="I623" i="1"/>
  <c r="H623" i="1"/>
  <c r="G623" i="1"/>
  <c r="F623" i="1"/>
  <c r="E623" i="1"/>
  <c r="D623" i="1"/>
  <c r="C623" i="1"/>
  <c r="B623" i="1"/>
  <c r="J622" i="1"/>
  <c r="I622" i="1"/>
  <c r="H622" i="1"/>
  <c r="G622" i="1"/>
  <c r="F622" i="1"/>
  <c r="E622" i="1"/>
  <c r="D622" i="1"/>
  <c r="C622" i="1"/>
  <c r="B622" i="1"/>
  <c r="J621" i="1"/>
  <c r="I621" i="1"/>
  <c r="H621" i="1"/>
  <c r="G621" i="1"/>
  <c r="F621" i="1"/>
  <c r="E621" i="1"/>
  <c r="D621" i="1"/>
  <c r="C621" i="1"/>
  <c r="B621" i="1"/>
  <c r="J620" i="1"/>
  <c r="I620" i="1"/>
  <c r="H620" i="1"/>
  <c r="G620" i="1"/>
  <c r="F620" i="1"/>
  <c r="E620" i="1"/>
  <c r="D620" i="1"/>
  <c r="C620" i="1"/>
  <c r="B620" i="1"/>
  <c r="J619" i="1"/>
  <c r="I619" i="1"/>
  <c r="H619" i="1"/>
  <c r="G619" i="1"/>
  <c r="F619" i="1"/>
  <c r="E619" i="1"/>
  <c r="D619" i="1"/>
  <c r="C619" i="1"/>
  <c r="B619" i="1"/>
  <c r="J618" i="1"/>
  <c r="I618" i="1"/>
  <c r="H618" i="1"/>
  <c r="G618" i="1"/>
  <c r="F618" i="1"/>
  <c r="E618" i="1"/>
  <c r="D618" i="1"/>
  <c r="C618" i="1"/>
  <c r="B618" i="1"/>
  <c r="J617" i="1"/>
  <c r="I617" i="1"/>
  <c r="H617" i="1"/>
  <c r="G617" i="1"/>
  <c r="F617" i="1"/>
  <c r="E617" i="1"/>
  <c r="D617" i="1"/>
  <c r="C617" i="1"/>
  <c r="B617" i="1"/>
  <c r="J616" i="1"/>
  <c r="I616" i="1"/>
  <c r="H616" i="1"/>
  <c r="G616" i="1"/>
  <c r="F616" i="1"/>
  <c r="E616" i="1"/>
  <c r="D616" i="1"/>
  <c r="C616" i="1"/>
  <c r="B616" i="1"/>
  <c r="J615" i="1"/>
  <c r="I615" i="1"/>
  <c r="H615" i="1"/>
  <c r="G615" i="1"/>
  <c r="F615" i="1"/>
  <c r="E615" i="1"/>
  <c r="D615" i="1"/>
  <c r="C615" i="1"/>
  <c r="B615" i="1"/>
  <c r="J614" i="1"/>
  <c r="I614" i="1"/>
  <c r="H614" i="1"/>
  <c r="G614" i="1"/>
  <c r="F614" i="1"/>
  <c r="E614" i="1"/>
  <c r="D614" i="1"/>
  <c r="C614" i="1"/>
  <c r="B614" i="1"/>
  <c r="J613" i="1"/>
  <c r="I613" i="1"/>
  <c r="H613" i="1"/>
  <c r="G613" i="1"/>
  <c r="F613" i="1"/>
  <c r="E613" i="1"/>
  <c r="D613" i="1"/>
  <c r="C613" i="1"/>
  <c r="B613" i="1"/>
  <c r="J612" i="1"/>
  <c r="I612" i="1"/>
  <c r="H612" i="1"/>
  <c r="G612" i="1"/>
  <c r="F612" i="1"/>
  <c r="E612" i="1"/>
  <c r="D612" i="1"/>
  <c r="C612" i="1"/>
  <c r="B612" i="1"/>
  <c r="J611" i="1"/>
  <c r="I611" i="1"/>
  <c r="H611" i="1"/>
  <c r="G611" i="1"/>
  <c r="F611" i="1"/>
  <c r="E611" i="1"/>
  <c r="D611" i="1"/>
  <c r="C611" i="1"/>
  <c r="B611" i="1"/>
  <c r="J610" i="1"/>
  <c r="I610" i="1"/>
  <c r="H610" i="1"/>
  <c r="G610" i="1"/>
  <c r="F610" i="1"/>
  <c r="E610" i="1"/>
  <c r="D610" i="1"/>
  <c r="C610" i="1"/>
  <c r="B610" i="1"/>
  <c r="J609" i="1"/>
  <c r="I609" i="1"/>
  <c r="H609" i="1"/>
  <c r="G609" i="1"/>
  <c r="F609" i="1"/>
  <c r="E609" i="1"/>
  <c r="D609" i="1"/>
  <c r="C609" i="1"/>
  <c r="B609" i="1"/>
  <c r="J608" i="1"/>
  <c r="I608" i="1"/>
  <c r="H608" i="1"/>
  <c r="G608" i="1"/>
  <c r="F608" i="1"/>
  <c r="E608" i="1"/>
  <c r="D608" i="1"/>
  <c r="C608" i="1"/>
  <c r="B608" i="1"/>
  <c r="J607" i="1"/>
  <c r="I607" i="1"/>
  <c r="H607" i="1"/>
  <c r="G607" i="1"/>
  <c r="F607" i="1"/>
  <c r="E607" i="1"/>
  <c r="D607" i="1"/>
  <c r="C607" i="1"/>
  <c r="B607" i="1"/>
  <c r="J606" i="1"/>
  <c r="I606" i="1"/>
  <c r="H606" i="1"/>
  <c r="G606" i="1"/>
  <c r="F606" i="1"/>
  <c r="E606" i="1"/>
  <c r="D606" i="1"/>
  <c r="C606" i="1"/>
  <c r="B606" i="1"/>
  <c r="J605" i="1"/>
  <c r="I605" i="1"/>
  <c r="H605" i="1"/>
  <c r="G605" i="1"/>
  <c r="F605" i="1"/>
  <c r="E605" i="1"/>
  <c r="D605" i="1"/>
  <c r="C605" i="1"/>
  <c r="B605" i="1"/>
  <c r="J604" i="1"/>
  <c r="I604" i="1"/>
  <c r="H604" i="1"/>
  <c r="G604" i="1"/>
  <c r="F604" i="1"/>
  <c r="E604" i="1"/>
  <c r="D604" i="1"/>
  <c r="C604" i="1"/>
  <c r="B604" i="1"/>
  <c r="J603" i="1"/>
  <c r="I603" i="1"/>
  <c r="H603" i="1"/>
  <c r="G603" i="1"/>
  <c r="F603" i="1"/>
  <c r="E603" i="1"/>
  <c r="D603" i="1"/>
  <c r="C603" i="1"/>
  <c r="B603" i="1"/>
  <c r="J602" i="1"/>
  <c r="I602" i="1"/>
  <c r="H602" i="1"/>
  <c r="G602" i="1"/>
  <c r="F602" i="1"/>
  <c r="E602" i="1"/>
  <c r="D602" i="1"/>
  <c r="C602" i="1"/>
  <c r="B602" i="1"/>
  <c r="J601" i="1"/>
  <c r="I601" i="1"/>
  <c r="H601" i="1"/>
  <c r="G601" i="1"/>
  <c r="F601" i="1"/>
  <c r="E601" i="1"/>
  <c r="D601" i="1"/>
  <c r="C601" i="1"/>
  <c r="B601" i="1"/>
  <c r="J600" i="1"/>
  <c r="I600" i="1"/>
  <c r="H600" i="1"/>
  <c r="G600" i="1"/>
  <c r="F600" i="1"/>
  <c r="E600" i="1"/>
  <c r="D600" i="1"/>
  <c r="C600" i="1"/>
  <c r="B600" i="1"/>
  <c r="J599" i="1"/>
  <c r="I599" i="1"/>
  <c r="H599" i="1"/>
  <c r="G599" i="1"/>
  <c r="F599" i="1"/>
  <c r="E599" i="1"/>
  <c r="D599" i="1"/>
  <c r="C599" i="1"/>
  <c r="B599" i="1"/>
  <c r="J598" i="1"/>
  <c r="I598" i="1"/>
  <c r="H598" i="1"/>
  <c r="G598" i="1"/>
  <c r="F598" i="1"/>
  <c r="E598" i="1"/>
  <c r="D598" i="1"/>
  <c r="C598" i="1"/>
  <c r="B598" i="1"/>
  <c r="J597" i="1"/>
  <c r="I597" i="1"/>
  <c r="H597" i="1"/>
  <c r="G597" i="1"/>
  <c r="F597" i="1"/>
  <c r="E597" i="1"/>
  <c r="D597" i="1"/>
  <c r="C597" i="1"/>
  <c r="B597" i="1"/>
  <c r="J596" i="1"/>
  <c r="I596" i="1"/>
  <c r="H596" i="1"/>
  <c r="G596" i="1"/>
  <c r="F596" i="1"/>
  <c r="E596" i="1"/>
  <c r="D596" i="1"/>
  <c r="C596" i="1"/>
  <c r="B596" i="1"/>
  <c r="J595" i="1"/>
  <c r="I595" i="1"/>
  <c r="H595" i="1"/>
  <c r="G595" i="1"/>
  <c r="F595" i="1"/>
  <c r="E595" i="1"/>
  <c r="D595" i="1"/>
  <c r="C595" i="1"/>
  <c r="B595" i="1"/>
  <c r="J594" i="1"/>
  <c r="I594" i="1"/>
  <c r="H594" i="1"/>
  <c r="G594" i="1"/>
  <c r="F594" i="1"/>
  <c r="E594" i="1"/>
  <c r="D594" i="1"/>
  <c r="C594" i="1"/>
  <c r="B594" i="1"/>
  <c r="J593" i="1"/>
  <c r="I593" i="1"/>
  <c r="H593" i="1"/>
  <c r="G593" i="1"/>
  <c r="F593" i="1"/>
  <c r="E593" i="1"/>
  <c r="D593" i="1"/>
  <c r="C593" i="1"/>
  <c r="B593" i="1"/>
  <c r="J592" i="1"/>
  <c r="I592" i="1"/>
  <c r="H592" i="1"/>
  <c r="G592" i="1"/>
  <c r="F592" i="1"/>
  <c r="E592" i="1"/>
  <c r="D592" i="1"/>
  <c r="C592" i="1"/>
  <c r="B592" i="1"/>
  <c r="J591" i="1"/>
  <c r="I591" i="1"/>
  <c r="H591" i="1"/>
  <c r="G591" i="1"/>
  <c r="F591" i="1"/>
  <c r="E591" i="1"/>
  <c r="D591" i="1"/>
  <c r="C591" i="1"/>
  <c r="B591" i="1"/>
  <c r="J590" i="1"/>
  <c r="I590" i="1"/>
  <c r="H590" i="1"/>
  <c r="G590" i="1"/>
  <c r="F590" i="1"/>
  <c r="E590" i="1"/>
  <c r="D590" i="1"/>
  <c r="C590" i="1"/>
  <c r="B590" i="1"/>
  <c r="J589" i="1"/>
  <c r="I589" i="1"/>
  <c r="H589" i="1"/>
  <c r="G589" i="1"/>
  <c r="F589" i="1"/>
  <c r="E589" i="1"/>
  <c r="D589" i="1"/>
  <c r="C589" i="1"/>
  <c r="B589" i="1"/>
  <c r="J588" i="1"/>
  <c r="I588" i="1"/>
  <c r="H588" i="1"/>
  <c r="G588" i="1"/>
  <c r="F588" i="1"/>
  <c r="E588" i="1"/>
  <c r="D588" i="1"/>
  <c r="C588" i="1"/>
  <c r="B588" i="1"/>
  <c r="J587" i="1"/>
  <c r="I587" i="1"/>
  <c r="H587" i="1"/>
  <c r="G587" i="1"/>
  <c r="F587" i="1"/>
  <c r="E587" i="1"/>
  <c r="D587" i="1"/>
  <c r="C587" i="1"/>
  <c r="B587" i="1"/>
  <c r="J586" i="1"/>
  <c r="I586" i="1"/>
  <c r="H586" i="1"/>
  <c r="G586" i="1"/>
  <c r="F586" i="1"/>
  <c r="E586" i="1"/>
  <c r="D586" i="1"/>
  <c r="C586" i="1"/>
  <c r="B586" i="1"/>
  <c r="J585" i="1"/>
  <c r="I585" i="1"/>
  <c r="H585" i="1"/>
  <c r="G585" i="1"/>
  <c r="F585" i="1"/>
  <c r="E585" i="1"/>
  <c r="D585" i="1"/>
  <c r="C585" i="1"/>
  <c r="B585" i="1"/>
  <c r="J584" i="1"/>
  <c r="I584" i="1"/>
  <c r="H584" i="1"/>
  <c r="G584" i="1"/>
  <c r="F584" i="1"/>
  <c r="E584" i="1"/>
  <c r="D584" i="1"/>
  <c r="C584" i="1"/>
  <c r="B584" i="1"/>
  <c r="J583" i="1"/>
  <c r="I583" i="1"/>
  <c r="H583" i="1"/>
  <c r="G583" i="1"/>
  <c r="F583" i="1"/>
  <c r="E583" i="1"/>
  <c r="D583" i="1"/>
  <c r="C583" i="1"/>
  <c r="B583" i="1"/>
  <c r="J582" i="1"/>
  <c r="I582" i="1"/>
  <c r="H582" i="1"/>
  <c r="G582" i="1"/>
  <c r="F582" i="1"/>
  <c r="E582" i="1"/>
  <c r="D582" i="1"/>
  <c r="C582" i="1"/>
  <c r="B582" i="1"/>
  <c r="J581" i="1"/>
  <c r="I581" i="1"/>
  <c r="H581" i="1"/>
  <c r="G581" i="1"/>
  <c r="F581" i="1"/>
  <c r="E581" i="1"/>
  <c r="D581" i="1"/>
  <c r="C581" i="1"/>
  <c r="B581" i="1"/>
  <c r="J580" i="1"/>
  <c r="I580" i="1"/>
  <c r="H580" i="1"/>
  <c r="G580" i="1"/>
  <c r="F580" i="1"/>
  <c r="E580" i="1"/>
  <c r="D580" i="1"/>
  <c r="C580" i="1"/>
  <c r="B580" i="1"/>
  <c r="J579" i="1"/>
  <c r="I579" i="1"/>
  <c r="H579" i="1"/>
  <c r="G579" i="1"/>
  <c r="F579" i="1"/>
  <c r="E579" i="1"/>
  <c r="D579" i="1"/>
  <c r="C579" i="1"/>
  <c r="B579" i="1"/>
  <c r="J578" i="1"/>
  <c r="I578" i="1"/>
  <c r="H578" i="1"/>
  <c r="G578" i="1"/>
  <c r="F578" i="1"/>
  <c r="E578" i="1"/>
  <c r="D578" i="1"/>
  <c r="C578" i="1"/>
  <c r="B578" i="1"/>
  <c r="J577" i="1"/>
  <c r="I577" i="1"/>
  <c r="H577" i="1"/>
  <c r="G577" i="1"/>
  <c r="F577" i="1"/>
  <c r="E577" i="1"/>
  <c r="D577" i="1"/>
  <c r="C577" i="1"/>
  <c r="B577" i="1"/>
  <c r="J576" i="1"/>
  <c r="I576" i="1"/>
  <c r="H576" i="1"/>
  <c r="G576" i="1"/>
  <c r="F576" i="1"/>
  <c r="E576" i="1"/>
  <c r="D576" i="1"/>
  <c r="C576" i="1"/>
  <c r="B576" i="1"/>
  <c r="J575" i="1"/>
  <c r="I575" i="1"/>
  <c r="H575" i="1"/>
  <c r="G575" i="1"/>
  <c r="F575" i="1"/>
  <c r="E575" i="1"/>
  <c r="D575" i="1"/>
  <c r="C575" i="1"/>
  <c r="B575" i="1"/>
  <c r="J574" i="1"/>
  <c r="I574" i="1"/>
  <c r="H574" i="1"/>
  <c r="G574" i="1"/>
  <c r="F574" i="1"/>
  <c r="E574" i="1"/>
  <c r="D574" i="1"/>
  <c r="C574" i="1"/>
  <c r="B574" i="1"/>
  <c r="J573" i="1"/>
  <c r="I573" i="1"/>
  <c r="H573" i="1"/>
  <c r="G573" i="1"/>
  <c r="F573" i="1"/>
  <c r="E573" i="1"/>
  <c r="D573" i="1"/>
  <c r="C573" i="1"/>
  <c r="B573" i="1"/>
  <c r="J572" i="1"/>
  <c r="I572" i="1"/>
  <c r="H572" i="1"/>
  <c r="G572" i="1"/>
  <c r="F572" i="1"/>
  <c r="E572" i="1"/>
  <c r="D572" i="1"/>
  <c r="C572" i="1"/>
  <c r="B572" i="1"/>
  <c r="J571" i="1"/>
  <c r="I571" i="1"/>
  <c r="H571" i="1"/>
  <c r="G571" i="1"/>
  <c r="F571" i="1"/>
  <c r="E571" i="1"/>
  <c r="D571" i="1"/>
  <c r="C571" i="1"/>
  <c r="B571" i="1"/>
  <c r="J570" i="1"/>
  <c r="I570" i="1"/>
  <c r="H570" i="1"/>
  <c r="G570" i="1"/>
  <c r="F570" i="1"/>
  <c r="E570" i="1"/>
  <c r="D570" i="1"/>
  <c r="C570" i="1"/>
  <c r="B570" i="1"/>
  <c r="J569" i="1"/>
  <c r="I569" i="1"/>
  <c r="H569" i="1"/>
  <c r="G569" i="1"/>
  <c r="F569" i="1"/>
  <c r="E569" i="1"/>
  <c r="D569" i="1"/>
  <c r="C569" i="1"/>
  <c r="B569" i="1"/>
  <c r="J568" i="1"/>
  <c r="I568" i="1"/>
  <c r="H568" i="1"/>
  <c r="G568" i="1"/>
  <c r="F568" i="1"/>
  <c r="E568" i="1"/>
  <c r="D568" i="1"/>
  <c r="C568" i="1"/>
  <c r="B568" i="1"/>
  <c r="J567" i="1"/>
  <c r="I567" i="1"/>
  <c r="H567" i="1"/>
  <c r="G567" i="1"/>
  <c r="F567" i="1"/>
  <c r="E567" i="1"/>
  <c r="D567" i="1"/>
  <c r="C567" i="1"/>
  <c r="B567" i="1"/>
  <c r="J566" i="1"/>
  <c r="I566" i="1"/>
  <c r="H566" i="1"/>
  <c r="G566" i="1"/>
  <c r="F566" i="1"/>
  <c r="E566" i="1"/>
  <c r="D566" i="1"/>
  <c r="C566" i="1"/>
  <c r="B566" i="1"/>
  <c r="J565" i="1"/>
  <c r="I565" i="1"/>
  <c r="H565" i="1"/>
  <c r="G565" i="1"/>
  <c r="F565" i="1"/>
  <c r="E565" i="1"/>
  <c r="D565" i="1"/>
  <c r="C565" i="1"/>
  <c r="B565" i="1"/>
  <c r="J564" i="1"/>
  <c r="I564" i="1"/>
  <c r="H564" i="1"/>
  <c r="G564" i="1"/>
  <c r="F564" i="1"/>
  <c r="E564" i="1"/>
  <c r="D564" i="1"/>
  <c r="C564" i="1"/>
  <c r="B564" i="1"/>
  <c r="J563" i="1"/>
  <c r="I563" i="1"/>
  <c r="H563" i="1"/>
  <c r="G563" i="1"/>
  <c r="F563" i="1"/>
  <c r="E563" i="1"/>
  <c r="D563" i="1"/>
  <c r="C563" i="1"/>
  <c r="B563" i="1"/>
  <c r="J562" i="1"/>
  <c r="I562" i="1"/>
  <c r="H562" i="1"/>
  <c r="G562" i="1"/>
  <c r="F562" i="1"/>
  <c r="E562" i="1"/>
  <c r="D562" i="1"/>
  <c r="C562" i="1"/>
  <c r="B562" i="1"/>
  <c r="J561" i="1"/>
  <c r="I561" i="1"/>
  <c r="H561" i="1"/>
  <c r="G561" i="1"/>
  <c r="F561" i="1"/>
  <c r="E561" i="1"/>
  <c r="D561" i="1"/>
  <c r="C561" i="1"/>
  <c r="B561" i="1"/>
  <c r="J560" i="1"/>
  <c r="I560" i="1"/>
  <c r="H560" i="1"/>
  <c r="G560" i="1"/>
  <c r="F560" i="1"/>
  <c r="E560" i="1"/>
  <c r="D560" i="1"/>
  <c r="C560" i="1"/>
  <c r="B560" i="1"/>
  <c r="J559" i="1"/>
  <c r="I559" i="1"/>
  <c r="H559" i="1"/>
  <c r="G559" i="1"/>
  <c r="F559" i="1"/>
  <c r="E559" i="1"/>
  <c r="D559" i="1"/>
  <c r="C559" i="1"/>
  <c r="B559" i="1"/>
  <c r="J558" i="1"/>
  <c r="I558" i="1"/>
  <c r="H558" i="1"/>
  <c r="G558" i="1"/>
  <c r="F558" i="1"/>
  <c r="E558" i="1"/>
  <c r="D558" i="1"/>
  <c r="C558" i="1"/>
  <c r="B558" i="1"/>
  <c r="J557" i="1"/>
  <c r="I557" i="1"/>
  <c r="H557" i="1"/>
  <c r="G557" i="1"/>
  <c r="F557" i="1"/>
  <c r="E557" i="1"/>
  <c r="D557" i="1"/>
  <c r="C557" i="1"/>
  <c r="B557" i="1"/>
  <c r="J556" i="1"/>
  <c r="I556" i="1"/>
  <c r="H556" i="1"/>
  <c r="G556" i="1"/>
  <c r="F556" i="1"/>
  <c r="E556" i="1"/>
  <c r="D556" i="1"/>
  <c r="C556" i="1"/>
  <c r="B556" i="1"/>
  <c r="J555" i="1"/>
  <c r="I555" i="1"/>
  <c r="H555" i="1"/>
  <c r="G555" i="1"/>
  <c r="F555" i="1"/>
  <c r="E555" i="1"/>
  <c r="D555" i="1"/>
  <c r="C555" i="1"/>
  <c r="B555" i="1"/>
  <c r="J554" i="1"/>
  <c r="I554" i="1"/>
  <c r="H554" i="1"/>
  <c r="G554" i="1"/>
  <c r="F554" i="1"/>
  <c r="E554" i="1"/>
  <c r="D554" i="1"/>
  <c r="C554" i="1"/>
  <c r="B554" i="1"/>
  <c r="J553" i="1"/>
  <c r="I553" i="1"/>
  <c r="H553" i="1"/>
  <c r="G553" i="1"/>
  <c r="F553" i="1"/>
  <c r="E553" i="1"/>
  <c r="D553" i="1"/>
  <c r="C553" i="1"/>
  <c r="B553" i="1"/>
  <c r="J552" i="1"/>
  <c r="I552" i="1"/>
  <c r="H552" i="1"/>
  <c r="G552" i="1"/>
  <c r="F552" i="1"/>
  <c r="E552" i="1"/>
  <c r="D552" i="1"/>
  <c r="C552" i="1"/>
  <c r="B552" i="1"/>
  <c r="J551" i="1"/>
  <c r="I551" i="1"/>
  <c r="H551" i="1"/>
  <c r="G551" i="1"/>
  <c r="F551" i="1"/>
  <c r="E551" i="1"/>
  <c r="D551" i="1"/>
  <c r="C551" i="1"/>
  <c r="B551" i="1"/>
  <c r="J550" i="1"/>
  <c r="I550" i="1"/>
  <c r="H550" i="1"/>
  <c r="G550" i="1"/>
  <c r="F550" i="1"/>
  <c r="E550" i="1"/>
  <c r="D550" i="1"/>
  <c r="C550" i="1"/>
  <c r="B550" i="1"/>
  <c r="J549" i="1"/>
  <c r="I549" i="1"/>
  <c r="H549" i="1"/>
  <c r="G549" i="1"/>
  <c r="F549" i="1"/>
  <c r="E549" i="1"/>
  <c r="D549" i="1"/>
  <c r="C549" i="1"/>
  <c r="B549" i="1"/>
  <c r="J548" i="1"/>
  <c r="I548" i="1"/>
  <c r="H548" i="1"/>
  <c r="G548" i="1"/>
  <c r="F548" i="1"/>
  <c r="E548" i="1"/>
  <c r="D548" i="1"/>
  <c r="C548" i="1"/>
  <c r="B548" i="1"/>
  <c r="J547" i="1"/>
  <c r="I547" i="1"/>
  <c r="H547" i="1"/>
  <c r="G547" i="1"/>
  <c r="F547" i="1"/>
  <c r="E547" i="1"/>
  <c r="D547" i="1"/>
  <c r="C547" i="1"/>
  <c r="B547" i="1"/>
  <c r="J546" i="1"/>
  <c r="I546" i="1"/>
  <c r="H546" i="1"/>
  <c r="G546" i="1"/>
  <c r="F546" i="1"/>
  <c r="E546" i="1"/>
  <c r="D546" i="1"/>
  <c r="C546" i="1"/>
  <c r="B546" i="1"/>
  <c r="J545" i="1"/>
  <c r="I545" i="1"/>
  <c r="H545" i="1"/>
  <c r="G545" i="1"/>
  <c r="F545" i="1"/>
  <c r="E545" i="1"/>
  <c r="D545" i="1"/>
  <c r="C545" i="1"/>
  <c r="B545" i="1"/>
  <c r="J544" i="1"/>
  <c r="I544" i="1"/>
  <c r="H544" i="1"/>
  <c r="G544" i="1"/>
  <c r="F544" i="1"/>
  <c r="E544" i="1"/>
  <c r="D544" i="1"/>
  <c r="C544" i="1"/>
  <c r="B544" i="1"/>
  <c r="J543" i="1"/>
  <c r="I543" i="1"/>
  <c r="H543" i="1"/>
  <c r="G543" i="1"/>
  <c r="F543" i="1"/>
  <c r="E543" i="1"/>
  <c r="D543" i="1"/>
  <c r="C543" i="1"/>
  <c r="B543" i="1"/>
  <c r="J542" i="1"/>
  <c r="I542" i="1"/>
  <c r="H542" i="1"/>
  <c r="G542" i="1"/>
  <c r="F542" i="1"/>
  <c r="E542" i="1"/>
  <c r="D542" i="1"/>
  <c r="C542" i="1"/>
  <c r="B542" i="1"/>
  <c r="J541" i="1"/>
  <c r="I541" i="1"/>
  <c r="H541" i="1"/>
  <c r="G541" i="1"/>
  <c r="F541" i="1"/>
  <c r="E541" i="1"/>
  <c r="D541" i="1"/>
  <c r="C541" i="1"/>
  <c r="B541" i="1"/>
  <c r="J540" i="1"/>
  <c r="I540" i="1"/>
  <c r="H540" i="1"/>
  <c r="G540" i="1"/>
  <c r="F540" i="1"/>
  <c r="E540" i="1"/>
  <c r="D540" i="1"/>
  <c r="C540" i="1"/>
  <c r="B540" i="1"/>
  <c r="J539" i="1"/>
  <c r="I539" i="1"/>
  <c r="H539" i="1"/>
  <c r="G539" i="1"/>
  <c r="F539" i="1"/>
  <c r="E539" i="1"/>
  <c r="D539" i="1"/>
  <c r="C539" i="1"/>
  <c r="B539" i="1"/>
  <c r="J538" i="1"/>
  <c r="I538" i="1"/>
  <c r="H538" i="1"/>
  <c r="G538" i="1"/>
  <c r="F538" i="1"/>
  <c r="E538" i="1"/>
  <c r="D538" i="1"/>
  <c r="C538" i="1"/>
  <c r="B538" i="1"/>
  <c r="J537" i="1"/>
  <c r="I537" i="1"/>
  <c r="H537" i="1"/>
  <c r="G537" i="1"/>
  <c r="F537" i="1"/>
  <c r="E537" i="1"/>
  <c r="D537" i="1"/>
  <c r="C537" i="1"/>
  <c r="B537" i="1"/>
  <c r="J536" i="1"/>
  <c r="I536" i="1"/>
  <c r="H536" i="1"/>
  <c r="G536" i="1"/>
  <c r="F536" i="1"/>
  <c r="E536" i="1"/>
  <c r="D536" i="1"/>
  <c r="C536" i="1"/>
  <c r="B536" i="1"/>
  <c r="J535" i="1"/>
  <c r="I535" i="1"/>
  <c r="H535" i="1"/>
  <c r="G535" i="1"/>
  <c r="F535" i="1"/>
  <c r="E535" i="1"/>
  <c r="D535" i="1"/>
  <c r="C535" i="1"/>
  <c r="B535" i="1"/>
  <c r="J534" i="1"/>
  <c r="I534" i="1"/>
  <c r="H534" i="1"/>
  <c r="G534" i="1"/>
  <c r="F534" i="1"/>
  <c r="E534" i="1"/>
  <c r="D534" i="1"/>
  <c r="C534" i="1"/>
  <c r="B534" i="1"/>
  <c r="J533" i="1"/>
  <c r="I533" i="1"/>
  <c r="H533" i="1"/>
  <c r="G533" i="1"/>
  <c r="F533" i="1"/>
  <c r="E533" i="1"/>
  <c r="D533" i="1"/>
  <c r="C533" i="1"/>
  <c r="B533" i="1"/>
  <c r="J532" i="1"/>
  <c r="I532" i="1"/>
  <c r="H532" i="1"/>
  <c r="G532" i="1"/>
  <c r="F532" i="1"/>
  <c r="E532" i="1"/>
  <c r="D532" i="1"/>
  <c r="C532" i="1"/>
  <c r="B532" i="1"/>
  <c r="J531" i="1"/>
  <c r="I531" i="1"/>
  <c r="H531" i="1"/>
  <c r="G531" i="1"/>
  <c r="F531" i="1"/>
  <c r="E531" i="1"/>
  <c r="D531" i="1"/>
  <c r="C531" i="1"/>
  <c r="B531" i="1"/>
  <c r="J530" i="1"/>
  <c r="I530" i="1"/>
  <c r="H530" i="1"/>
  <c r="G530" i="1"/>
  <c r="F530" i="1"/>
  <c r="E530" i="1"/>
  <c r="D530" i="1"/>
  <c r="C530" i="1"/>
  <c r="B530" i="1"/>
  <c r="J529" i="1"/>
  <c r="I529" i="1"/>
  <c r="H529" i="1"/>
  <c r="G529" i="1"/>
  <c r="F529" i="1"/>
  <c r="E529" i="1"/>
  <c r="D529" i="1"/>
  <c r="C529" i="1"/>
  <c r="B529" i="1"/>
  <c r="J528" i="1"/>
  <c r="I528" i="1"/>
  <c r="H528" i="1"/>
  <c r="G528" i="1"/>
  <c r="F528" i="1"/>
  <c r="E528" i="1"/>
  <c r="D528" i="1"/>
  <c r="C528" i="1"/>
  <c r="B528" i="1"/>
  <c r="J527" i="1"/>
  <c r="I527" i="1"/>
  <c r="H527" i="1"/>
  <c r="G527" i="1"/>
  <c r="F527" i="1"/>
  <c r="E527" i="1"/>
  <c r="D527" i="1"/>
  <c r="C527" i="1"/>
  <c r="B527" i="1"/>
  <c r="J526" i="1"/>
  <c r="I526" i="1"/>
  <c r="H526" i="1"/>
  <c r="G526" i="1"/>
  <c r="F526" i="1"/>
  <c r="E526" i="1"/>
  <c r="D526" i="1"/>
  <c r="C526" i="1"/>
  <c r="B526" i="1"/>
  <c r="J525" i="1"/>
  <c r="I525" i="1"/>
  <c r="H525" i="1"/>
  <c r="G525" i="1"/>
  <c r="F525" i="1"/>
  <c r="E525" i="1"/>
  <c r="D525" i="1"/>
  <c r="C525" i="1"/>
  <c r="B525" i="1"/>
  <c r="J524" i="1"/>
  <c r="I524" i="1"/>
  <c r="H524" i="1"/>
  <c r="G524" i="1"/>
  <c r="F524" i="1"/>
  <c r="E524" i="1"/>
  <c r="D524" i="1"/>
  <c r="C524" i="1"/>
  <c r="B524" i="1"/>
  <c r="J523" i="1"/>
  <c r="I523" i="1"/>
  <c r="H523" i="1"/>
  <c r="G523" i="1"/>
  <c r="F523" i="1"/>
  <c r="E523" i="1"/>
  <c r="D523" i="1"/>
  <c r="C523" i="1"/>
  <c r="B523" i="1"/>
  <c r="J522" i="1"/>
  <c r="I522" i="1"/>
  <c r="H522" i="1"/>
  <c r="G522" i="1"/>
  <c r="F522" i="1"/>
  <c r="E522" i="1"/>
  <c r="D522" i="1"/>
  <c r="C522" i="1"/>
  <c r="B522" i="1"/>
  <c r="J521" i="1"/>
  <c r="I521" i="1"/>
  <c r="H521" i="1"/>
  <c r="G521" i="1"/>
  <c r="F521" i="1"/>
  <c r="E521" i="1"/>
  <c r="D521" i="1"/>
  <c r="C521" i="1"/>
  <c r="B521" i="1"/>
  <c r="J520" i="1"/>
  <c r="I520" i="1"/>
  <c r="H520" i="1"/>
  <c r="G520" i="1"/>
  <c r="F520" i="1"/>
  <c r="E520" i="1"/>
  <c r="D520" i="1"/>
  <c r="C520" i="1"/>
  <c r="B520" i="1"/>
  <c r="J519" i="1"/>
  <c r="I519" i="1"/>
  <c r="H519" i="1"/>
  <c r="G519" i="1"/>
  <c r="F519" i="1"/>
  <c r="E519" i="1"/>
  <c r="D519" i="1"/>
  <c r="C519" i="1"/>
  <c r="B519" i="1"/>
  <c r="J518" i="1"/>
  <c r="I518" i="1"/>
  <c r="H518" i="1"/>
  <c r="G518" i="1"/>
  <c r="F518" i="1"/>
  <c r="E518" i="1"/>
  <c r="D518" i="1"/>
  <c r="C518" i="1"/>
  <c r="B518" i="1"/>
  <c r="J517" i="1"/>
  <c r="I517" i="1"/>
  <c r="H517" i="1"/>
  <c r="G517" i="1"/>
  <c r="F517" i="1"/>
  <c r="E517" i="1"/>
  <c r="D517" i="1"/>
  <c r="C517" i="1"/>
  <c r="B517" i="1"/>
  <c r="J516" i="1"/>
  <c r="I516" i="1"/>
  <c r="H516" i="1"/>
  <c r="G516" i="1"/>
  <c r="F516" i="1"/>
  <c r="E516" i="1"/>
  <c r="D516" i="1"/>
  <c r="C516" i="1"/>
  <c r="B516" i="1"/>
  <c r="J515" i="1"/>
  <c r="I515" i="1"/>
  <c r="H515" i="1"/>
  <c r="G515" i="1"/>
  <c r="F515" i="1"/>
  <c r="E515" i="1"/>
  <c r="D515" i="1"/>
  <c r="C515" i="1"/>
  <c r="B515" i="1"/>
  <c r="J514" i="1"/>
  <c r="I514" i="1"/>
  <c r="H514" i="1"/>
  <c r="G514" i="1"/>
  <c r="F514" i="1"/>
  <c r="E514" i="1"/>
  <c r="D514" i="1"/>
  <c r="C514" i="1"/>
  <c r="B514" i="1"/>
  <c r="J513" i="1"/>
  <c r="I513" i="1"/>
  <c r="H513" i="1"/>
  <c r="G513" i="1"/>
  <c r="F513" i="1"/>
  <c r="E513" i="1"/>
  <c r="D513" i="1"/>
  <c r="C513" i="1"/>
  <c r="B513" i="1"/>
  <c r="J512" i="1"/>
  <c r="I512" i="1"/>
  <c r="H512" i="1"/>
  <c r="G512" i="1"/>
  <c r="F512" i="1"/>
  <c r="E512" i="1"/>
  <c r="D512" i="1"/>
  <c r="C512" i="1"/>
  <c r="B512" i="1"/>
  <c r="J511" i="1"/>
  <c r="I511" i="1"/>
  <c r="H511" i="1"/>
  <c r="G511" i="1"/>
  <c r="F511" i="1"/>
  <c r="E511" i="1"/>
  <c r="D511" i="1"/>
  <c r="C511" i="1"/>
  <c r="B511" i="1"/>
  <c r="J510" i="1"/>
  <c r="I510" i="1"/>
  <c r="H510" i="1"/>
  <c r="G510" i="1"/>
  <c r="F510" i="1"/>
  <c r="E510" i="1"/>
  <c r="D510" i="1"/>
  <c r="C510" i="1"/>
  <c r="B510" i="1"/>
  <c r="J509" i="1"/>
  <c r="I509" i="1"/>
  <c r="H509" i="1"/>
  <c r="G509" i="1"/>
  <c r="F509" i="1"/>
  <c r="E509" i="1"/>
  <c r="D509" i="1"/>
  <c r="C509" i="1"/>
  <c r="B509" i="1"/>
  <c r="J508" i="1"/>
  <c r="I508" i="1"/>
  <c r="H508" i="1"/>
  <c r="G508" i="1"/>
  <c r="F508" i="1"/>
  <c r="E508" i="1"/>
  <c r="D508" i="1"/>
  <c r="C508" i="1"/>
  <c r="B508" i="1"/>
  <c r="J507" i="1"/>
  <c r="I507" i="1"/>
  <c r="H507" i="1"/>
  <c r="G507" i="1"/>
  <c r="F507" i="1"/>
  <c r="E507" i="1"/>
  <c r="D507" i="1"/>
  <c r="C507" i="1"/>
  <c r="B507" i="1"/>
  <c r="J506" i="1"/>
  <c r="I506" i="1"/>
  <c r="H506" i="1"/>
  <c r="G506" i="1"/>
  <c r="F506" i="1"/>
  <c r="E506" i="1"/>
  <c r="D506" i="1"/>
  <c r="C506" i="1"/>
  <c r="B506" i="1"/>
  <c r="J505" i="1"/>
  <c r="I505" i="1"/>
  <c r="H505" i="1"/>
  <c r="G505" i="1"/>
  <c r="F505" i="1"/>
  <c r="E505" i="1"/>
  <c r="D505" i="1"/>
  <c r="C505" i="1"/>
  <c r="B505" i="1"/>
  <c r="J504" i="1"/>
  <c r="I504" i="1"/>
  <c r="H504" i="1"/>
  <c r="G504" i="1"/>
  <c r="F504" i="1"/>
  <c r="E504" i="1"/>
  <c r="D504" i="1"/>
  <c r="C504" i="1"/>
  <c r="B504" i="1"/>
  <c r="J503" i="1"/>
  <c r="I503" i="1"/>
  <c r="H503" i="1"/>
  <c r="G503" i="1"/>
  <c r="F503" i="1"/>
  <c r="E503" i="1"/>
  <c r="D503" i="1"/>
  <c r="C503" i="1"/>
  <c r="B503" i="1"/>
  <c r="J502" i="1"/>
  <c r="I502" i="1"/>
  <c r="H502" i="1"/>
  <c r="G502" i="1"/>
  <c r="F502" i="1"/>
  <c r="E502" i="1"/>
  <c r="D502" i="1"/>
  <c r="C502" i="1"/>
  <c r="B502" i="1"/>
  <c r="J501" i="1"/>
  <c r="I501" i="1"/>
  <c r="H501" i="1"/>
  <c r="G501" i="1"/>
  <c r="F501" i="1"/>
  <c r="E501" i="1"/>
  <c r="D501" i="1"/>
  <c r="C501" i="1"/>
  <c r="B501" i="1"/>
  <c r="J500" i="1"/>
  <c r="I500" i="1"/>
  <c r="H500" i="1"/>
  <c r="G500" i="1"/>
  <c r="F500" i="1"/>
  <c r="E500" i="1"/>
  <c r="D500" i="1"/>
  <c r="C500" i="1"/>
  <c r="B500" i="1"/>
  <c r="J499" i="1"/>
  <c r="I499" i="1"/>
  <c r="H499" i="1"/>
  <c r="G499" i="1"/>
  <c r="F499" i="1"/>
  <c r="E499" i="1"/>
  <c r="D499" i="1"/>
  <c r="C499" i="1"/>
  <c r="B499" i="1"/>
  <c r="J498" i="1"/>
  <c r="I498" i="1"/>
  <c r="H498" i="1"/>
  <c r="G498" i="1"/>
  <c r="F498" i="1"/>
  <c r="E498" i="1"/>
  <c r="D498" i="1"/>
  <c r="C498" i="1"/>
  <c r="B498" i="1"/>
  <c r="J497" i="1"/>
  <c r="I497" i="1"/>
  <c r="H497" i="1"/>
  <c r="G497" i="1"/>
  <c r="F497" i="1"/>
  <c r="E497" i="1"/>
  <c r="D497" i="1"/>
  <c r="C497" i="1"/>
  <c r="B497" i="1"/>
  <c r="J496" i="1"/>
  <c r="I496" i="1"/>
  <c r="H496" i="1"/>
  <c r="G496" i="1"/>
  <c r="F496" i="1"/>
  <c r="E496" i="1"/>
  <c r="D496" i="1"/>
  <c r="C496" i="1"/>
  <c r="B496" i="1"/>
  <c r="J495" i="1"/>
  <c r="I495" i="1"/>
  <c r="H495" i="1"/>
  <c r="G495" i="1"/>
  <c r="F495" i="1"/>
  <c r="E495" i="1"/>
  <c r="D495" i="1"/>
  <c r="C495" i="1"/>
  <c r="B495" i="1"/>
  <c r="J494" i="1"/>
  <c r="I494" i="1"/>
  <c r="H494" i="1"/>
  <c r="G494" i="1"/>
  <c r="F494" i="1"/>
  <c r="E494" i="1"/>
  <c r="D494" i="1"/>
  <c r="C494" i="1"/>
  <c r="B494" i="1"/>
  <c r="J493" i="1"/>
  <c r="I493" i="1"/>
  <c r="H493" i="1"/>
  <c r="G493" i="1"/>
  <c r="F493" i="1"/>
  <c r="E493" i="1"/>
  <c r="D493" i="1"/>
  <c r="C493" i="1"/>
  <c r="B493" i="1"/>
  <c r="J492" i="1"/>
  <c r="I492" i="1"/>
  <c r="H492" i="1"/>
  <c r="G492" i="1"/>
  <c r="F492" i="1"/>
  <c r="E492" i="1"/>
  <c r="D492" i="1"/>
  <c r="C492" i="1"/>
  <c r="B492" i="1"/>
  <c r="J491" i="1"/>
  <c r="I491" i="1"/>
  <c r="H491" i="1"/>
  <c r="G491" i="1"/>
  <c r="F491" i="1"/>
  <c r="E491" i="1"/>
  <c r="D491" i="1"/>
  <c r="C491" i="1"/>
  <c r="B491" i="1"/>
  <c r="J490" i="1"/>
  <c r="I490" i="1"/>
  <c r="H490" i="1"/>
  <c r="G490" i="1"/>
  <c r="F490" i="1"/>
  <c r="E490" i="1"/>
  <c r="D490" i="1"/>
  <c r="C490" i="1"/>
  <c r="B490" i="1"/>
  <c r="J489" i="1"/>
  <c r="I489" i="1"/>
  <c r="H489" i="1"/>
  <c r="G489" i="1"/>
  <c r="F489" i="1"/>
  <c r="E489" i="1"/>
  <c r="D489" i="1"/>
  <c r="C489" i="1"/>
  <c r="B489" i="1"/>
  <c r="J488" i="1"/>
  <c r="I488" i="1"/>
  <c r="H488" i="1"/>
  <c r="G488" i="1"/>
  <c r="F488" i="1"/>
  <c r="E488" i="1"/>
  <c r="D488" i="1"/>
  <c r="C488" i="1"/>
  <c r="B488" i="1"/>
  <c r="J487" i="1"/>
  <c r="I487" i="1"/>
  <c r="H487" i="1"/>
  <c r="G487" i="1"/>
  <c r="F487" i="1"/>
  <c r="E487" i="1"/>
  <c r="D487" i="1"/>
  <c r="C487" i="1"/>
  <c r="B487" i="1"/>
  <c r="J486" i="1"/>
  <c r="I486" i="1"/>
  <c r="H486" i="1"/>
  <c r="G486" i="1"/>
  <c r="F486" i="1"/>
  <c r="E486" i="1"/>
  <c r="D486" i="1"/>
  <c r="C486" i="1"/>
  <c r="B486" i="1"/>
  <c r="J485" i="1"/>
  <c r="I485" i="1"/>
  <c r="H485" i="1"/>
  <c r="G485" i="1"/>
  <c r="F485" i="1"/>
  <c r="E485" i="1"/>
  <c r="D485" i="1"/>
  <c r="C485" i="1"/>
  <c r="B485" i="1"/>
  <c r="J484" i="1"/>
  <c r="I484" i="1"/>
  <c r="H484" i="1"/>
  <c r="G484" i="1"/>
  <c r="F484" i="1"/>
  <c r="E484" i="1"/>
  <c r="D484" i="1"/>
  <c r="C484" i="1"/>
  <c r="B484" i="1"/>
  <c r="J483" i="1"/>
  <c r="I483" i="1"/>
  <c r="H483" i="1"/>
  <c r="G483" i="1"/>
  <c r="F483" i="1"/>
  <c r="E483" i="1"/>
  <c r="D483" i="1"/>
  <c r="C483" i="1"/>
  <c r="B483" i="1"/>
  <c r="J482" i="1"/>
  <c r="I482" i="1"/>
  <c r="H482" i="1"/>
  <c r="G482" i="1"/>
  <c r="F482" i="1"/>
  <c r="E482" i="1"/>
  <c r="D482" i="1"/>
  <c r="C482" i="1"/>
  <c r="B482" i="1"/>
  <c r="J481" i="1"/>
  <c r="I481" i="1"/>
  <c r="H481" i="1"/>
  <c r="G481" i="1"/>
  <c r="F481" i="1"/>
  <c r="E481" i="1"/>
  <c r="D481" i="1"/>
  <c r="C481" i="1"/>
  <c r="B481" i="1"/>
  <c r="J480" i="1"/>
  <c r="I480" i="1"/>
  <c r="H480" i="1"/>
  <c r="G480" i="1"/>
  <c r="F480" i="1"/>
  <c r="E480" i="1"/>
  <c r="D480" i="1"/>
  <c r="C480" i="1"/>
  <c r="B480" i="1"/>
  <c r="J479" i="1"/>
  <c r="I479" i="1"/>
  <c r="H479" i="1"/>
  <c r="G479" i="1"/>
  <c r="F479" i="1"/>
  <c r="E479" i="1"/>
  <c r="D479" i="1"/>
  <c r="C479" i="1"/>
  <c r="B479" i="1"/>
  <c r="J478" i="1"/>
  <c r="I478" i="1"/>
  <c r="H478" i="1"/>
  <c r="G478" i="1"/>
  <c r="F478" i="1"/>
  <c r="E478" i="1"/>
  <c r="D478" i="1"/>
  <c r="C478" i="1"/>
  <c r="B478" i="1"/>
  <c r="J477" i="1"/>
  <c r="I477" i="1"/>
  <c r="H477" i="1"/>
  <c r="G477" i="1"/>
  <c r="F477" i="1"/>
  <c r="E477" i="1"/>
  <c r="D477" i="1"/>
  <c r="C477" i="1"/>
  <c r="B477" i="1"/>
  <c r="J476" i="1"/>
  <c r="I476" i="1"/>
  <c r="H476" i="1"/>
  <c r="G476" i="1"/>
  <c r="F476" i="1"/>
  <c r="E476" i="1"/>
  <c r="D476" i="1"/>
  <c r="C476" i="1"/>
  <c r="B476" i="1"/>
  <c r="J475" i="1"/>
  <c r="I475" i="1"/>
  <c r="H475" i="1"/>
  <c r="G475" i="1"/>
  <c r="F475" i="1"/>
  <c r="E475" i="1"/>
  <c r="D475" i="1"/>
  <c r="C475" i="1"/>
  <c r="B475" i="1"/>
  <c r="J474" i="1"/>
  <c r="I474" i="1"/>
  <c r="H474" i="1"/>
  <c r="G474" i="1"/>
  <c r="F474" i="1"/>
  <c r="E474" i="1"/>
  <c r="D474" i="1"/>
  <c r="C474" i="1"/>
  <c r="B474" i="1"/>
  <c r="J473" i="1"/>
  <c r="I473" i="1"/>
  <c r="H473" i="1"/>
  <c r="G473" i="1"/>
  <c r="F473" i="1"/>
  <c r="E473" i="1"/>
  <c r="D473" i="1"/>
  <c r="C473" i="1"/>
  <c r="B473" i="1"/>
  <c r="J472" i="1"/>
  <c r="I472" i="1"/>
  <c r="H472" i="1"/>
  <c r="G472" i="1"/>
  <c r="F472" i="1"/>
  <c r="E472" i="1"/>
  <c r="D472" i="1"/>
  <c r="C472" i="1"/>
  <c r="B472" i="1"/>
  <c r="J471" i="1"/>
  <c r="I471" i="1"/>
  <c r="H471" i="1"/>
  <c r="G471" i="1"/>
  <c r="F471" i="1"/>
  <c r="E471" i="1"/>
  <c r="D471" i="1"/>
  <c r="C471" i="1"/>
  <c r="B471" i="1"/>
  <c r="J470" i="1"/>
  <c r="I470" i="1"/>
  <c r="H470" i="1"/>
  <c r="G470" i="1"/>
  <c r="F470" i="1"/>
  <c r="E470" i="1"/>
  <c r="D470" i="1"/>
  <c r="C470" i="1"/>
  <c r="B470" i="1"/>
  <c r="J469" i="1"/>
  <c r="I469" i="1"/>
  <c r="H469" i="1"/>
  <c r="G469" i="1"/>
  <c r="F469" i="1"/>
  <c r="E469" i="1"/>
  <c r="D469" i="1"/>
  <c r="C469" i="1"/>
  <c r="B469" i="1"/>
  <c r="J468" i="1"/>
  <c r="I468" i="1"/>
  <c r="H468" i="1"/>
  <c r="G468" i="1"/>
  <c r="F468" i="1"/>
  <c r="E468" i="1"/>
  <c r="D468" i="1"/>
  <c r="C468" i="1"/>
  <c r="B468" i="1"/>
  <c r="J467" i="1"/>
  <c r="I467" i="1"/>
  <c r="H467" i="1"/>
  <c r="G467" i="1"/>
  <c r="F467" i="1"/>
  <c r="E467" i="1"/>
  <c r="D467" i="1"/>
  <c r="C467" i="1"/>
  <c r="B467" i="1"/>
  <c r="J466" i="1"/>
  <c r="I466" i="1"/>
  <c r="H466" i="1"/>
  <c r="G466" i="1"/>
  <c r="F466" i="1"/>
  <c r="E466" i="1"/>
  <c r="D466" i="1"/>
  <c r="C466" i="1"/>
  <c r="B466" i="1"/>
  <c r="J465" i="1"/>
  <c r="I465" i="1"/>
  <c r="H465" i="1"/>
  <c r="G465" i="1"/>
  <c r="F465" i="1"/>
  <c r="E465" i="1"/>
  <c r="D465" i="1"/>
  <c r="C465" i="1"/>
  <c r="B465" i="1"/>
  <c r="J464" i="1"/>
  <c r="I464" i="1"/>
  <c r="H464" i="1"/>
  <c r="G464" i="1"/>
  <c r="F464" i="1"/>
  <c r="E464" i="1"/>
  <c r="D464" i="1"/>
  <c r="C464" i="1"/>
  <c r="B464" i="1"/>
  <c r="J463" i="1"/>
  <c r="I463" i="1"/>
  <c r="H463" i="1"/>
  <c r="G463" i="1"/>
  <c r="F463" i="1"/>
  <c r="E463" i="1"/>
  <c r="D463" i="1"/>
  <c r="C463" i="1"/>
  <c r="B463" i="1"/>
  <c r="J462" i="1"/>
  <c r="I462" i="1"/>
  <c r="H462" i="1"/>
  <c r="G462" i="1"/>
  <c r="F462" i="1"/>
  <c r="E462" i="1"/>
  <c r="D462" i="1"/>
  <c r="C462" i="1"/>
  <c r="B462" i="1"/>
  <c r="J461" i="1"/>
  <c r="I461" i="1"/>
  <c r="H461" i="1"/>
  <c r="G461" i="1"/>
  <c r="F461" i="1"/>
  <c r="E461" i="1"/>
  <c r="D461" i="1"/>
  <c r="C461" i="1"/>
  <c r="B461" i="1"/>
  <c r="J460" i="1"/>
  <c r="I460" i="1"/>
  <c r="H460" i="1"/>
  <c r="G460" i="1"/>
  <c r="F460" i="1"/>
  <c r="E460" i="1"/>
  <c r="D460" i="1"/>
  <c r="C460" i="1"/>
  <c r="B460" i="1"/>
  <c r="J459" i="1"/>
  <c r="I459" i="1"/>
  <c r="H459" i="1"/>
  <c r="G459" i="1"/>
  <c r="F459" i="1"/>
  <c r="E459" i="1"/>
  <c r="D459" i="1"/>
  <c r="C459" i="1"/>
  <c r="B459" i="1"/>
  <c r="J458" i="1"/>
  <c r="I458" i="1"/>
  <c r="H458" i="1"/>
  <c r="G458" i="1"/>
  <c r="F458" i="1"/>
  <c r="E458" i="1"/>
  <c r="D458" i="1"/>
  <c r="C458" i="1"/>
  <c r="B458" i="1"/>
  <c r="J457" i="1"/>
  <c r="I457" i="1"/>
  <c r="H457" i="1"/>
  <c r="G457" i="1"/>
  <c r="F457" i="1"/>
  <c r="E457" i="1"/>
  <c r="D457" i="1"/>
  <c r="C457" i="1"/>
  <c r="B457" i="1"/>
  <c r="J456" i="1"/>
  <c r="I456" i="1"/>
  <c r="H456" i="1"/>
  <c r="G456" i="1"/>
  <c r="F456" i="1"/>
  <c r="E456" i="1"/>
  <c r="D456" i="1"/>
  <c r="C456" i="1"/>
  <c r="B456" i="1"/>
  <c r="J455" i="1"/>
  <c r="I455" i="1"/>
  <c r="H455" i="1"/>
  <c r="G455" i="1"/>
  <c r="F455" i="1"/>
  <c r="E455" i="1"/>
  <c r="D455" i="1"/>
  <c r="C455" i="1"/>
  <c r="B455" i="1"/>
  <c r="J454" i="1"/>
  <c r="I454" i="1"/>
  <c r="H454" i="1"/>
  <c r="G454" i="1"/>
  <c r="F454" i="1"/>
  <c r="E454" i="1"/>
  <c r="D454" i="1"/>
  <c r="C454" i="1"/>
  <c r="B454" i="1"/>
  <c r="J453" i="1"/>
  <c r="I453" i="1"/>
  <c r="H453" i="1"/>
  <c r="G453" i="1"/>
  <c r="F453" i="1"/>
  <c r="E453" i="1"/>
  <c r="D453" i="1"/>
  <c r="C453" i="1"/>
  <c r="B453" i="1"/>
  <c r="J452" i="1"/>
  <c r="I452" i="1"/>
  <c r="H452" i="1"/>
  <c r="G452" i="1"/>
  <c r="F452" i="1"/>
  <c r="E452" i="1"/>
  <c r="D452" i="1"/>
  <c r="C452" i="1"/>
  <c r="B452" i="1"/>
  <c r="J451" i="1"/>
  <c r="I451" i="1"/>
  <c r="H451" i="1"/>
  <c r="G451" i="1"/>
  <c r="F451" i="1"/>
  <c r="E451" i="1"/>
  <c r="D451" i="1"/>
  <c r="C451" i="1"/>
  <c r="B451" i="1"/>
  <c r="J450" i="1"/>
  <c r="I450" i="1"/>
  <c r="H450" i="1"/>
  <c r="G450" i="1"/>
  <c r="F450" i="1"/>
  <c r="E450" i="1"/>
  <c r="D450" i="1"/>
  <c r="C450" i="1"/>
  <c r="B450" i="1"/>
  <c r="J449" i="1"/>
  <c r="I449" i="1"/>
  <c r="H449" i="1"/>
  <c r="G449" i="1"/>
  <c r="F449" i="1"/>
  <c r="E449" i="1"/>
  <c r="D449" i="1"/>
  <c r="C449" i="1"/>
  <c r="B449" i="1"/>
  <c r="J448" i="1"/>
  <c r="I448" i="1"/>
  <c r="H448" i="1"/>
  <c r="G448" i="1"/>
  <c r="F448" i="1"/>
  <c r="E448" i="1"/>
  <c r="D448" i="1"/>
  <c r="C448" i="1"/>
  <c r="B448" i="1"/>
  <c r="J447" i="1"/>
  <c r="I447" i="1"/>
  <c r="H447" i="1"/>
  <c r="G447" i="1"/>
  <c r="F447" i="1"/>
  <c r="E447" i="1"/>
  <c r="D447" i="1"/>
  <c r="C447" i="1"/>
  <c r="B447" i="1"/>
  <c r="J446" i="1"/>
  <c r="I446" i="1"/>
  <c r="H446" i="1"/>
  <c r="G446" i="1"/>
  <c r="F446" i="1"/>
  <c r="E446" i="1"/>
  <c r="D446" i="1"/>
  <c r="C446" i="1"/>
  <c r="B446" i="1"/>
  <c r="J445" i="1"/>
  <c r="I445" i="1"/>
  <c r="H445" i="1"/>
  <c r="G445" i="1"/>
  <c r="F445" i="1"/>
  <c r="E445" i="1"/>
  <c r="D445" i="1"/>
  <c r="C445" i="1"/>
  <c r="B445" i="1"/>
  <c r="J444" i="1"/>
  <c r="I444" i="1"/>
  <c r="H444" i="1"/>
  <c r="G444" i="1"/>
  <c r="F444" i="1"/>
  <c r="E444" i="1"/>
  <c r="D444" i="1"/>
  <c r="C444" i="1"/>
  <c r="B444" i="1"/>
  <c r="J443" i="1"/>
  <c r="I443" i="1"/>
  <c r="H443" i="1"/>
  <c r="G443" i="1"/>
  <c r="F443" i="1"/>
  <c r="E443" i="1"/>
  <c r="D443" i="1"/>
  <c r="C443" i="1"/>
  <c r="B443" i="1"/>
  <c r="J442" i="1"/>
  <c r="I442" i="1"/>
  <c r="H442" i="1"/>
  <c r="G442" i="1"/>
  <c r="F442" i="1"/>
  <c r="E442" i="1"/>
  <c r="D442" i="1"/>
  <c r="C442" i="1"/>
  <c r="B442" i="1"/>
  <c r="J441" i="1"/>
  <c r="I441" i="1"/>
  <c r="H441" i="1"/>
  <c r="G441" i="1"/>
  <c r="F441" i="1"/>
  <c r="E441" i="1"/>
  <c r="D441" i="1"/>
  <c r="C441" i="1"/>
  <c r="B441" i="1"/>
  <c r="J440" i="1"/>
  <c r="I440" i="1"/>
  <c r="H440" i="1"/>
  <c r="G440" i="1"/>
  <c r="F440" i="1"/>
  <c r="E440" i="1"/>
  <c r="D440" i="1"/>
  <c r="C440" i="1"/>
  <c r="B440" i="1"/>
  <c r="J439" i="1"/>
  <c r="I439" i="1"/>
  <c r="H439" i="1"/>
  <c r="G439" i="1"/>
  <c r="F439" i="1"/>
  <c r="E439" i="1"/>
  <c r="D439" i="1"/>
  <c r="C439" i="1"/>
  <c r="B439" i="1"/>
  <c r="J438" i="1"/>
  <c r="I438" i="1"/>
  <c r="H438" i="1"/>
  <c r="G438" i="1"/>
  <c r="F438" i="1"/>
  <c r="E438" i="1"/>
  <c r="D438" i="1"/>
  <c r="C438" i="1"/>
  <c r="B438" i="1"/>
  <c r="J437" i="1"/>
  <c r="I437" i="1"/>
  <c r="H437" i="1"/>
  <c r="G437" i="1"/>
  <c r="F437" i="1"/>
  <c r="E437" i="1"/>
  <c r="D437" i="1"/>
  <c r="C437" i="1"/>
  <c r="B437" i="1"/>
  <c r="J436" i="1"/>
  <c r="I436" i="1"/>
  <c r="H436" i="1"/>
  <c r="G436" i="1"/>
  <c r="F436" i="1"/>
  <c r="E436" i="1"/>
  <c r="D436" i="1"/>
  <c r="C436" i="1"/>
  <c r="B436" i="1"/>
  <c r="J435" i="1"/>
  <c r="I435" i="1"/>
  <c r="H435" i="1"/>
  <c r="G435" i="1"/>
  <c r="F435" i="1"/>
  <c r="E435" i="1"/>
  <c r="D435" i="1"/>
  <c r="C435" i="1"/>
  <c r="B435" i="1"/>
  <c r="J434" i="1"/>
  <c r="I434" i="1"/>
  <c r="H434" i="1"/>
  <c r="G434" i="1"/>
  <c r="F434" i="1"/>
  <c r="E434" i="1"/>
  <c r="D434" i="1"/>
  <c r="C434" i="1"/>
  <c r="B434" i="1"/>
  <c r="J433" i="1"/>
  <c r="I433" i="1"/>
  <c r="H433" i="1"/>
  <c r="G433" i="1"/>
  <c r="F433" i="1"/>
  <c r="E433" i="1"/>
  <c r="D433" i="1"/>
  <c r="C433" i="1"/>
  <c r="B433" i="1"/>
  <c r="J432" i="1"/>
  <c r="I432" i="1"/>
  <c r="H432" i="1"/>
  <c r="G432" i="1"/>
  <c r="F432" i="1"/>
  <c r="E432" i="1"/>
  <c r="D432" i="1"/>
  <c r="C432" i="1"/>
  <c r="B432" i="1"/>
  <c r="J431" i="1"/>
  <c r="I431" i="1"/>
  <c r="H431" i="1"/>
  <c r="G431" i="1"/>
  <c r="F431" i="1"/>
  <c r="E431" i="1"/>
  <c r="D431" i="1"/>
  <c r="C431" i="1"/>
  <c r="B431" i="1"/>
  <c r="J430" i="1"/>
  <c r="I430" i="1"/>
  <c r="H430" i="1"/>
  <c r="G430" i="1"/>
  <c r="F430" i="1"/>
  <c r="E430" i="1"/>
  <c r="D430" i="1"/>
  <c r="C430" i="1"/>
  <c r="B430" i="1"/>
  <c r="J429" i="1"/>
  <c r="I429" i="1"/>
  <c r="H429" i="1"/>
  <c r="G429" i="1"/>
  <c r="F429" i="1"/>
  <c r="E429" i="1"/>
  <c r="D429" i="1"/>
  <c r="C429" i="1"/>
  <c r="B429" i="1"/>
  <c r="J428" i="1"/>
  <c r="I428" i="1"/>
  <c r="H428" i="1"/>
  <c r="G428" i="1"/>
  <c r="F428" i="1"/>
  <c r="E428" i="1"/>
  <c r="D428" i="1"/>
  <c r="C428" i="1"/>
  <c r="B428" i="1"/>
  <c r="J427" i="1"/>
  <c r="I427" i="1"/>
  <c r="H427" i="1"/>
  <c r="G427" i="1"/>
  <c r="F427" i="1"/>
  <c r="E427" i="1"/>
  <c r="D427" i="1"/>
  <c r="C427" i="1"/>
  <c r="B427" i="1"/>
  <c r="J426" i="1"/>
  <c r="I426" i="1"/>
  <c r="H426" i="1"/>
  <c r="G426" i="1"/>
  <c r="F426" i="1"/>
  <c r="E426" i="1"/>
  <c r="D426" i="1"/>
  <c r="C426" i="1"/>
  <c r="B426" i="1"/>
  <c r="J425" i="1"/>
  <c r="I425" i="1"/>
  <c r="H425" i="1"/>
  <c r="G425" i="1"/>
  <c r="F425" i="1"/>
  <c r="E425" i="1"/>
  <c r="D425" i="1"/>
  <c r="C425" i="1"/>
  <c r="B425" i="1"/>
  <c r="J424" i="1"/>
  <c r="I424" i="1"/>
  <c r="H424" i="1"/>
  <c r="G424" i="1"/>
  <c r="F424" i="1"/>
  <c r="E424" i="1"/>
  <c r="D424" i="1"/>
  <c r="C424" i="1"/>
  <c r="B424" i="1"/>
  <c r="J423" i="1"/>
  <c r="I423" i="1"/>
  <c r="H423" i="1"/>
  <c r="G423" i="1"/>
  <c r="F423" i="1"/>
  <c r="E423" i="1"/>
  <c r="D423" i="1"/>
  <c r="C423" i="1"/>
  <c r="B423" i="1"/>
  <c r="J422" i="1"/>
  <c r="I422" i="1"/>
  <c r="H422" i="1"/>
  <c r="G422" i="1"/>
  <c r="F422" i="1"/>
  <c r="E422" i="1"/>
  <c r="D422" i="1"/>
  <c r="C422" i="1"/>
  <c r="B422" i="1"/>
  <c r="J421" i="1"/>
  <c r="I421" i="1"/>
  <c r="H421" i="1"/>
  <c r="G421" i="1"/>
  <c r="F421" i="1"/>
  <c r="E421" i="1"/>
  <c r="D421" i="1"/>
  <c r="C421" i="1"/>
  <c r="B421" i="1"/>
  <c r="J420" i="1"/>
  <c r="I420" i="1"/>
  <c r="H420" i="1"/>
  <c r="G420" i="1"/>
  <c r="F420" i="1"/>
  <c r="E420" i="1"/>
  <c r="D420" i="1"/>
  <c r="C420" i="1"/>
  <c r="B420" i="1"/>
  <c r="J419" i="1"/>
  <c r="I419" i="1"/>
  <c r="H419" i="1"/>
  <c r="G419" i="1"/>
  <c r="F419" i="1"/>
  <c r="E419" i="1"/>
  <c r="D419" i="1"/>
  <c r="C419" i="1"/>
  <c r="B419" i="1"/>
  <c r="J418" i="1"/>
  <c r="I418" i="1"/>
  <c r="H418" i="1"/>
  <c r="G418" i="1"/>
  <c r="F418" i="1"/>
  <c r="E418" i="1"/>
  <c r="D418" i="1"/>
  <c r="C418" i="1"/>
  <c r="B418" i="1"/>
  <c r="J417" i="1"/>
  <c r="I417" i="1"/>
  <c r="H417" i="1"/>
  <c r="G417" i="1"/>
  <c r="F417" i="1"/>
  <c r="E417" i="1"/>
  <c r="D417" i="1"/>
  <c r="C417" i="1"/>
  <c r="B417" i="1"/>
  <c r="J416" i="1"/>
  <c r="I416" i="1"/>
  <c r="H416" i="1"/>
  <c r="G416" i="1"/>
  <c r="F416" i="1"/>
  <c r="E416" i="1"/>
  <c r="D416" i="1"/>
  <c r="C416" i="1"/>
  <c r="B416" i="1"/>
  <c r="J415" i="1"/>
  <c r="I415" i="1"/>
  <c r="H415" i="1"/>
  <c r="G415" i="1"/>
  <c r="F415" i="1"/>
  <c r="E415" i="1"/>
  <c r="D415" i="1"/>
  <c r="C415" i="1"/>
  <c r="B415" i="1"/>
  <c r="J414" i="1"/>
  <c r="I414" i="1"/>
  <c r="H414" i="1"/>
  <c r="G414" i="1"/>
  <c r="F414" i="1"/>
  <c r="E414" i="1"/>
  <c r="D414" i="1"/>
  <c r="C414" i="1"/>
  <c r="B414" i="1"/>
  <c r="J413" i="1"/>
  <c r="I413" i="1"/>
  <c r="H413" i="1"/>
  <c r="G413" i="1"/>
  <c r="F413" i="1"/>
  <c r="E413" i="1"/>
  <c r="D413" i="1"/>
  <c r="C413" i="1"/>
  <c r="B413" i="1"/>
  <c r="J412" i="1"/>
  <c r="I412" i="1"/>
  <c r="H412" i="1"/>
  <c r="G412" i="1"/>
  <c r="F412" i="1"/>
  <c r="E412" i="1"/>
  <c r="D412" i="1"/>
  <c r="C412" i="1"/>
  <c r="B412" i="1"/>
  <c r="J411" i="1"/>
  <c r="I411" i="1"/>
  <c r="H411" i="1"/>
  <c r="G411" i="1"/>
  <c r="F411" i="1"/>
  <c r="E411" i="1"/>
  <c r="D411" i="1"/>
  <c r="C411" i="1"/>
  <c r="B411" i="1"/>
  <c r="J410" i="1"/>
  <c r="I410" i="1"/>
  <c r="H410" i="1"/>
  <c r="G410" i="1"/>
  <c r="F410" i="1"/>
  <c r="E410" i="1"/>
  <c r="D410" i="1"/>
  <c r="C410" i="1"/>
  <c r="B410" i="1"/>
  <c r="J409" i="1"/>
  <c r="I409" i="1"/>
  <c r="H409" i="1"/>
  <c r="G409" i="1"/>
  <c r="F409" i="1"/>
  <c r="E409" i="1"/>
  <c r="D409" i="1"/>
  <c r="C409" i="1"/>
  <c r="B409" i="1"/>
  <c r="J408" i="1"/>
  <c r="I408" i="1"/>
  <c r="H408" i="1"/>
  <c r="G408" i="1"/>
  <c r="F408" i="1"/>
  <c r="E408" i="1"/>
  <c r="D408" i="1"/>
  <c r="C408" i="1"/>
  <c r="B408" i="1"/>
  <c r="J407" i="1"/>
  <c r="I407" i="1"/>
  <c r="H407" i="1"/>
  <c r="G407" i="1"/>
  <c r="F407" i="1"/>
  <c r="E407" i="1"/>
  <c r="D407" i="1"/>
  <c r="C407" i="1"/>
  <c r="B407" i="1"/>
  <c r="J406" i="1"/>
  <c r="I406" i="1"/>
  <c r="H406" i="1"/>
  <c r="G406" i="1"/>
  <c r="F406" i="1"/>
  <c r="E406" i="1"/>
  <c r="D406" i="1"/>
  <c r="C406" i="1"/>
  <c r="B406" i="1"/>
  <c r="J405" i="1"/>
  <c r="I405" i="1"/>
  <c r="H405" i="1"/>
  <c r="G405" i="1"/>
  <c r="F405" i="1"/>
  <c r="E405" i="1"/>
  <c r="D405" i="1"/>
  <c r="C405" i="1"/>
  <c r="B405" i="1"/>
  <c r="J404" i="1"/>
  <c r="I404" i="1"/>
  <c r="H404" i="1"/>
  <c r="G404" i="1"/>
  <c r="F404" i="1"/>
  <c r="E404" i="1"/>
  <c r="D404" i="1"/>
  <c r="C404" i="1"/>
  <c r="B404" i="1"/>
  <c r="J403" i="1"/>
  <c r="I403" i="1"/>
  <c r="H403" i="1"/>
  <c r="G403" i="1"/>
  <c r="F403" i="1"/>
  <c r="E403" i="1"/>
  <c r="D403" i="1"/>
  <c r="C403" i="1"/>
  <c r="B403" i="1"/>
  <c r="J402" i="1"/>
  <c r="I402" i="1"/>
  <c r="H402" i="1"/>
  <c r="G402" i="1"/>
  <c r="F402" i="1"/>
  <c r="E402" i="1"/>
  <c r="D402" i="1"/>
  <c r="C402" i="1"/>
  <c r="B402" i="1"/>
  <c r="J401" i="1"/>
  <c r="I401" i="1"/>
  <c r="H401" i="1"/>
  <c r="G401" i="1"/>
  <c r="F401" i="1"/>
  <c r="E401" i="1"/>
  <c r="D401" i="1"/>
  <c r="C401" i="1"/>
  <c r="B401" i="1"/>
  <c r="J400" i="1"/>
  <c r="I400" i="1"/>
  <c r="H400" i="1"/>
  <c r="G400" i="1"/>
  <c r="F400" i="1"/>
  <c r="E400" i="1"/>
  <c r="D400" i="1"/>
  <c r="C400" i="1"/>
  <c r="B400" i="1"/>
  <c r="J399" i="1"/>
  <c r="I399" i="1"/>
  <c r="H399" i="1"/>
  <c r="G399" i="1"/>
  <c r="F399" i="1"/>
  <c r="E399" i="1"/>
  <c r="D399" i="1"/>
  <c r="C399" i="1"/>
  <c r="B399" i="1"/>
  <c r="J398" i="1"/>
  <c r="I398" i="1"/>
  <c r="H398" i="1"/>
  <c r="G398" i="1"/>
  <c r="F398" i="1"/>
  <c r="E398" i="1"/>
  <c r="D398" i="1"/>
  <c r="C398" i="1"/>
  <c r="B398" i="1"/>
  <c r="J397" i="1"/>
  <c r="I397" i="1"/>
  <c r="H397" i="1"/>
  <c r="G397" i="1"/>
  <c r="F397" i="1"/>
  <c r="E397" i="1"/>
  <c r="D397" i="1"/>
  <c r="C397" i="1"/>
  <c r="B397" i="1"/>
  <c r="J396" i="1"/>
  <c r="I396" i="1"/>
  <c r="H396" i="1"/>
  <c r="G396" i="1"/>
  <c r="F396" i="1"/>
  <c r="E396" i="1"/>
  <c r="D396" i="1"/>
  <c r="C396" i="1"/>
  <c r="B396" i="1"/>
  <c r="J395" i="1"/>
  <c r="I395" i="1"/>
  <c r="H395" i="1"/>
  <c r="G395" i="1"/>
  <c r="F395" i="1"/>
  <c r="E395" i="1"/>
  <c r="D395" i="1"/>
  <c r="C395" i="1"/>
  <c r="B395" i="1"/>
  <c r="J394" i="1"/>
  <c r="I394" i="1"/>
  <c r="H394" i="1"/>
  <c r="G394" i="1"/>
  <c r="F394" i="1"/>
  <c r="E394" i="1"/>
  <c r="D394" i="1"/>
  <c r="C394" i="1"/>
  <c r="B394" i="1"/>
  <c r="J393" i="1"/>
  <c r="I393" i="1"/>
  <c r="H393" i="1"/>
  <c r="G393" i="1"/>
  <c r="F393" i="1"/>
  <c r="E393" i="1"/>
  <c r="D393" i="1"/>
  <c r="C393" i="1"/>
  <c r="B393" i="1"/>
  <c r="J392" i="1"/>
  <c r="I392" i="1"/>
  <c r="H392" i="1"/>
  <c r="G392" i="1"/>
  <c r="F392" i="1"/>
  <c r="E392" i="1"/>
  <c r="D392" i="1"/>
  <c r="C392" i="1"/>
  <c r="B392" i="1"/>
  <c r="J391" i="1"/>
  <c r="I391" i="1"/>
  <c r="H391" i="1"/>
  <c r="G391" i="1"/>
  <c r="F391" i="1"/>
  <c r="E391" i="1"/>
  <c r="D391" i="1"/>
  <c r="C391" i="1"/>
  <c r="B391" i="1"/>
  <c r="J390" i="1"/>
  <c r="I390" i="1"/>
  <c r="H390" i="1"/>
  <c r="G390" i="1"/>
  <c r="F390" i="1"/>
  <c r="E390" i="1"/>
  <c r="D390" i="1"/>
  <c r="C390" i="1"/>
  <c r="B390" i="1"/>
  <c r="J389" i="1"/>
  <c r="I389" i="1"/>
  <c r="H389" i="1"/>
  <c r="G389" i="1"/>
  <c r="F389" i="1"/>
  <c r="E389" i="1"/>
  <c r="D389" i="1"/>
  <c r="C389" i="1"/>
  <c r="B389" i="1"/>
  <c r="J388" i="1"/>
  <c r="I388" i="1"/>
  <c r="H388" i="1"/>
  <c r="G388" i="1"/>
  <c r="F388" i="1"/>
  <c r="E388" i="1"/>
  <c r="D388" i="1"/>
  <c r="C388" i="1"/>
  <c r="B388" i="1"/>
  <c r="J387" i="1"/>
  <c r="I387" i="1"/>
  <c r="H387" i="1"/>
  <c r="G387" i="1"/>
  <c r="F387" i="1"/>
  <c r="E387" i="1"/>
  <c r="D387" i="1"/>
  <c r="C387" i="1"/>
  <c r="B387" i="1"/>
  <c r="J386" i="1"/>
  <c r="I386" i="1"/>
  <c r="H386" i="1"/>
  <c r="G386" i="1"/>
  <c r="F386" i="1"/>
  <c r="E386" i="1"/>
  <c r="D386" i="1"/>
  <c r="C386" i="1"/>
  <c r="B386" i="1"/>
  <c r="J385" i="1"/>
  <c r="I385" i="1"/>
  <c r="H385" i="1"/>
  <c r="G385" i="1"/>
  <c r="F385" i="1"/>
  <c r="E385" i="1"/>
  <c r="D385" i="1"/>
  <c r="C385" i="1"/>
  <c r="B385" i="1"/>
  <c r="J384" i="1"/>
  <c r="I384" i="1"/>
  <c r="H384" i="1"/>
  <c r="G384" i="1"/>
  <c r="F384" i="1"/>
  <c r="E384" i="1"/>
  <c r="D384" i="1"/>
  <c r="C384" i="1"/>
  <c r="B384" i="1"/>
  <c r="J383" i="1"/>
  <c r="I383" i="1"/>
  <c r="H383" i="1"/>
  <c r="G383" i="1"/>
  <c r="F383" i="1"/>
  <c r="E383" i="1"/>
  <c r="D383" i="1"/>
  <c r="C383" i="1"/>
  <c r="B383" i="1"/>
  <c r="J382" i="1"/>
  <c r="I382" i="1"/>
  <c r="H382" i="1"/>
  <c r="G382" i="1"/>
  <c r="F382" i="1"/>
  <c r="E382" i="1"/>
  <c r="D382" i="1"/>
  <c r="C382" i="1"/>
  <c r="B382" i="1"/>
  <c r="J381" i="1"/>
  <c r="I381" i="1"/>
  <c r="H381" i="1"/>
  <c r="G381" i="1"/>
  <c r="F381" i="1"/>
  <c r="E381" i="1"/>
  <c r="D381" i="1"/>
  <c r="C381" i="1"/>
  <c r="B381" i="1"/>
  <c r="J380" i="1"/>
  <c r="I380" i="1"/>
  <c r="H380" i="1"/>
  <c r="G380" i="1"/>
  <c r="F380" i="1"/>
  <c r="E380" i="1"/>
  <c r="D380" i="1"/>
  <c r="C380" i="1"/>
  <c r="B380" i="1"/>
  <c r="J379" i="1"/>
  <c r="I379" i="1"/>
  <c r="H379" i="1"/>
  <c r="G379" i="1"/>
  <c r="F379" i="1"/>
  <c r="E379" i="1"/>
  <c r="D379" i="1"/>
  <c r="C379" i="1"/>
  <c r="B379" i="1"/>
  <c r="J378" i="1"/>
  <c r="I378" i="1"/>
  <c r="H378" i="1"/>
  <c r="G378" i="1"/>
  <c r="F378" i="1"/>
  <c r="E378" i="1"/>
  <c r="D378" i="1"/>
  <c r="C378" i="1"/>
  <c r="B378" i="1"/>
  <c r="J377" i="1"/>
  <c r="I377" i="1"/>
  <c r="H377" i="1"/>
  <c r="G377" i="1"/>
  <c r="F377" i="1"/>
  <c r="E377" i="1"/>
  <c r="D377" i="1"/>
  <c r="C377" i="1"/>
  <c r="B377" i="1"/>
  <c r="J376" i="1"/>
  <c r="I376" i="1"/>
  <c r="H376" i="1"/>
  <c r="G376" i="1"/>
  <c r="F376" i="1"/>
  <c r="E376" i="1"/>
  <c r="D376" i="1"/>
  <c r="C376" i="1"/>
  <c r="B376" i="1"/>
  <c r="J375" i="1"/>
  <c r="I375" i="1"/>
  <c r="H375" i="1"/>
  <c r="G375" i="1"/>
  <c r="F375" i="1"/>
  <c r="E375" i="1"/>
  <c r="D375" i="1"/>
  <c r="C375" i="1"/>
  <c r="B375" i="1"/>
  <c r="J374" i="1"/>
  <c r="I374" i="1"/>
  <c r="H374" i="1"/>
  <c r="G374" i="1"/>
  <c r="F374" i="1"/>
  <c r="E374" i="1"/>
  <c r="D374" i="1"/>
  <c r="C374" i="1"/>
  <c r="B374" i="1"/>
  <c r="J373" i="1"/>
  <c r="I373" i="1"/>
  <c r="H373" i="1"/>
  <c r="G373" i="1"/>
  <c r="F373" i="1"/>
  <c r="E373" i="1"/>
  <c r="D373" i="1"/>
  <c r="C373" i="1"/>
  <c r="B373" i="1"/>
  <c r="J372" i="1"/>
  <c r="I372" i="1"/>
  <c r="H372" i="1"/>
  <c r="G372" i="1"/>
  <c r="F372" i="1"/>
  <c r="E372" i="1"/>
  <c r="D372" i="1"/>
  <c r="C372" i="1"/>
  <c r="B372" i="1"/>
  <c r="J371" i="1"/>
  <c r="I371" i="1"/>
  <c r="H371" i="1"/>
  <c r="G371" i="1"/>
  <c r="F371" i="1"/>
  <c r="E371" i="1"/>
  <c r="D371" i="1"/>
  <c r="C371" i="1"/>
  <c r="B371" i="1"/>
  <c r="J370" i="1"/>
  <c r="I370" i="1"/>
  <c r="H370" i="1"/>
  <c r="G370" i="1"/>
  <c r="F370" i="1"/>
  <c r="E370" i="1"/>
  <c r="D370" i="1"/>
  <c r="C370" i="1"/>
  <c r="B370" i="1"/>
  <c r="J369" i="1"/>
  <c r="I369" i="1"/>
  <c r="H369" i="1"/>
  <c r="G369" i="1"/>
  <c r="F369" i="1"/>
  <c r="E369" i="1"/>
  <c r="D369" i="1"/>
  <c r="C369" i="1"/>
  <c r="B369" i="1"/>
  <c r="J368" i="1"/>
  <c r="I368" i="1"/>
  <c r="H368" i="1"/>
  <c r="G368" i="1"/>
  <c r="F368" i="1"/>
  <c r="E368" i="1"/>
  <c r="D368" i="1"/>
  <c r="C368" i="1"/>
  <c r="B368" i="1"/>
  <c r="J367" i="1"/>
  <c r="I367" i="1"/>
  <c r="H367" i="1"/>
  <c r="G367" i="1"/>
  <c r="F367" i="1"/>
  <c r="E367" i="1"/>
  <c r="D367" i="1"/>
  <c r="C367" i="1"/>
  <c r="B367" i="1"/>
  <c r="J366" i="1"/>
  <c r="I366" i="1"/>
  <c r="H366" i="1"/>
  <c r="G366" i="1"/>
  <c r="F366" i="1"/>
  <c r="E366" i="1"/>
  <c r="D366" i="1"/>
  <c r="C366" i="1"/>
  <c r="B366" i="1"/>
  <c r="J365" i="1"/>
  <c r="I365" i="1"/>
  <c r="H365" i="1"/>
  <c r="G365" i="1"/>
  <c r="F365" i="1"/>
  <c r="E365" i="1"/>
  <c r="D365" i="1"/>
  <c r="C365" i="1"/>
  <c r="B365" i="1"/>
  <c r="J364" i="1"/>
  <c r="I364" i="1"/>
  <c r="H364" i="1"/>
  <c r="G364" i="1"/>
  <c r="F364" i="1"/>
  <c r="E364" i="1"/>
  <c r="D364" i="1"/>
  <c r="C364" i="1"/>
  <c r="B364" i="1"/>
  <c r="J363" i="1"/>
  <c r="I363" i="1"/>
  <c r="H363" i="1"/>
  <c r="G363" i="1"/>
  <c r="F363" i="1"/>
  <c r="E363" i="1"/>
  <c r="D363" i="1"/>
  <c r="C363" i="1"/>
  <c r="B363" i="1"/>
  <c r="J362" i="1"/>
  <c r="I362" i="1"/>
  <c r="H362" i="1"/>
  <c r="G362" i="1"/>
  <c r="F362" i="1"/>
  <c r="E362" i="1"/>
  <c r="D362" i="1"/>
  <c r="C362" i="1"/>
  <c r="B362" i="1"/>
  <c r="J361" i="1"/>
  <c r="I361" i="1"/>
  <c r="H361" i="1"/>
  <c r="G361" i="1"/>
  <c r="F361" i="1"/>
  <c r="E361" i="1"/>
  <c r="D361" i="1"/>
  <c r="C361" i="1"/>
  <c r="B361" i="1"/>
  <c r="J360" i="1"/>
  <c r="I360" i="1"/>
  <c r="H360" i="1"/>
  <c r="G360" i="1"/>
  <c r="F360" i="1"/>
  <c r="E360" i="1"/>
  <c r="D360" i="1"/>
  <c r="C360" i="1"/>
  <c r="B360" i="1"/>
  <c r="J359" i="1"/>
  <c r="I359" i="1"/>
  <c r="H359" i="1"/>
  <c r="G359" i="1"/>
  <c r="F359" i="1"/>
  <c r="E359" i="1"/>
  <c r="D359" i="1"/>
  <c r="C359" i="1"/>
  <c r="B359" i="1"/>
  <c r="J358" i="1"/>
  <c r="I358" i="1"/>
  <c r="H358" i="1"/>
  <c r="G358" i="1"/>
  <c r="F358" i="1"/>
  <c r="E358" i="1"/>
  <c r="D358" i="1"/>
  <c r="C358" i="1"/>
  <c r="B358" i="1"/>
  <c r="J357" i="1"/>
  <c r="I357" i="1"/>
  <c r="H357" i="1"/>
  <c r="G357" i="1"/>
  <c r="F357" i="1"/>
  <c r="E357" i="1"/>
  <c r="D357" i="1"/>
  <c r="C357" i="1"/>
  <c r="B357" i="1"/>
  <c r="J356" i="1"/>
  <c r="I356" i="1"/>
  <c r="H356" i="1"/>
  <c r="G356" i="1"/>
  <c r="F356" i="1"/>
  <c r="E356" i="1"/>
  <c r="D356" i="1"/>
  <c r="C356" i="1"/>
  <c r="B356" i="1"/>
  <c r="J355" i="1"/>
  <c r="I355" i="1"/>
  <c r="H355" i="1"/>
  <c r="G355" i="1"/>
  <c r="F355" i="1"/>
  <c r="E355" i="1"/>
  <c r="D355" i="1"/>
  <c r="C355" i="1"/>
  <c r="B355" i="1"/>
  <c r="J354" i="1"/>
  <c r="I354" i="1"/>
  <c r="H354" i="1"/>
  <c r="G354" i="1"/>
  <c r="F354" i="1"/>
  <c r="E354" i="1"/>
  <c r="D354" i="1"/>
  <c r="C354" i="1"/>
  <c r="B354" i="1"/>
  <c r="J353" i="1"/>
  <c r="I353" i="1"/>
  <c r="H353" i="1"/>
  <c r="G353" i="1"/>
  <c r="F353" i="1"/>
  <c r="E353" i="1"/>
  <c r="D353" i="1"/>
  <c r="C353" i="1"/>
  <c r="B353" i="1"/>
  <c r="J352" i="1"/>
  <c r="I352" i="1"/>
  <c r="H352" i="1"/>
  <c r="G352" i="1"/>
  <c r="F352" i="1"/>
  <c r="E352" i="1"/>
  <c r="D352" i="1"/>
  <c r="C352" i="1"/>
  <c r="B352" i="1"/>
  <c r="J351" i="1"/>
  <c r="I351" i="1"/>
  <c r="H351" i="1"/>
  <c r="G351" i="1"/>
  <c r="F351" i="1"/>
  <c r="E351" i="1"/>
  <c r="D351" i="1"/>
  <c r="C351" i="1"/>
  <c r="B351" i="1"/>
  <c r="J350" i="1"/>
  <c r="I350" i="1"/>
  <c r="H350" i="1"/>
  <c r="G350" i="1"/>
  <c r="F350" i="1"/>
  <c r="E350" i="1"/>
  <c r="D350" i="1"/>
  <c r="C350" i="1"/>
  <c r="B350" i="1"/>
  <c r="J349" i="1"/>
  <c r="I349" i="1"/>
  <c r="H349" i="1"/>
  <c r="G349" i="1"/>
  <c r="F349" i="1"/>
  <c r="E349" i="1"/>
  <c r="D349" i="1"/>
  <c r="C349" i="1"/>
  <c r="B349" i="1"/>
  <c r="J348" i="1"/>
  <c r="I348" i="1"/>
  <c r="H348" i="1"/>
  <c r="G348" i="1"/>
  <c r="F348" i="1"/>
  <c r="E348" i="1"/>
  <c r="D348" i="1"/>
  <c r="C348" i="1"/>
  <c r="B348" i="1"/>
  <c r="J347" i="1"/>
  <c r="I347" i="1"/>
  <c r="H347" i="1"/>
  <c r="G347" i="1"/>
  <c r="F347" i="1"/>
  <c r="E347" i="1"/>
  <c r="D347" i="1"/>
  <c r="C347" i="1"/>
  <c r="B347" i="1"/>
  <c r="J346" i="1"/>
  <c r="I346" i="1"/>
  <c r="H346" i="1"/>
  <c r="G346" i="1"/>
  <c r="F346" i="1"/>
  <c r="E346" i="1"/>
  <c r="D346" i="1"/>
  <c r="C346" i="1"/>
  <c r="B346" i="1"/>
  <c r="J345" i="1"/>
  <c r="I345" i="1"/>
  <c r="H345" i="1"/>
  <c r="G345" i="1"/>
  <c r="F345" i="1"/>
  <c r="E345" i="1"/>
  <c r="D345" i="1"/>
  <c r="C345" i="1"/>
  <c r="B345" i="1"/>
  <c r="J344" i="1"/>
  <c r="I344" i="1"/>
  <c r="H344" i="1"/>
  <c r="G344" i="1"/>
  <c r="F344" i="1"/>
  <c r="E344" i="1"/>
  <c r="D344" i="1"/>
  <c r="C344" i="1"/>
  <c r="B344" i="1"/>
  <c r="J343" i="1"/>
  <c r="I343" i="1"/>
  <c r="H343" i="1"/>
  <c r="G343" i="1"/>
  <c r="F343" i="1"/>
  <c r="E343" i="1"/>
  <c r="D343" i="1"/>
  <c r="C343" i="1"/>
  <c r="B343" i="1"/>
  <c r="J342" i="1"/>
  <c r="I342" i="1"/>
  <c r="H342" i="1"/>
  <c r="G342" i="1"/>
  <c r="F342" i="1"/>
  <c r="E342" i="1"/>
  <c r="D342" i="1"/>
  <c r="C342" i="1"/>
  <c r="B342" i="1"/>
  <c r="J341" i="1"/>
  <c r="I341" i="1"/>
  <c r="H341" i="1"/>
  <c r="G341" i="1"/>
  <c r="F341" i="1"/>
  <c r="E341" i="1"/>
  <c r="D341" i="1"/>
  <c r="C341" i="1"/>
  <c r="B341" i="1"/>
  <c r="J340" i="1"/>
  <c r="I340" i="1"/>
  <c r="H340" i="1"/>
  <c r="G340" i="1"/>
  <c r="F340" i="1"/>
  <c r="E340" i="1"/>
  <c r="D340" i="1"/>
  <c r="C340" i="1"/>
  <c r="B340" i="1"/>
  <c r="J339" i="1"/>
  <c r="I339" i="1"/>
  <c r="H339" i="1"/>
  <c r="G339" i="1"/>
  <c r="F339" i="1"/>
  <c r="E339" i="1"/>
  <c r="D339" i="1"/>
  <c r="C339" i="1"/>
  <c r="B339" i="1"/>
  <c r="J338" i="1"/>
  <c r="I338" i="1"/>
  <c r="H338" i="1"/>
  <c r="G338" i="1"/>
  <c r="F338" i="1"/>
  <c r="E338" i="1"/>
  <c r="D338" i="1"/>
  <c r="C338" i="1"/>
  <c r="B338" i="1"/>
  <c r="J337" i="1"/>
  <c r="I337" i="1"/>
  <c r="H337" i="1"/>
  <c r="G337" i="1"/>
  <c r="F337" i="1"/>
  <c r="E337" i="1"/>
  <c r="D337" i="1"/>
  <c r="C337" i="1"/>
  <c r="B337" i="1"/>
  <c r="J336" i="1"/>
  <c r="I336" i="1"/>
  <c r="H336" i="1"/>
  <c r="G336" i="1"/>
  <c r="F336" i="1"/>
  <c r="E336" i="1"/>
  <c r="D336" i="1"/>
  <c r="C336" i="1"/>
  <c r="B336" i="1"/>
  <c r="J335" i="1"/>
  <c r="I335" i="1"/>
  <c r="H335" i="1"/>
  <c r="G335" i="1"/>
  <c r="F335" i="1"/>
  <c r="E335" i="1"/>
  <c r="D335" i="1"/>
  <c r="C335" i="1"/>
  <c r="B335" i="1"/>
  <c r="J334" i="1"/>
  <c r="I334" i="1"/>
  <c r="H334" i="1"/>
  <c r="G334" i="1"/>
  <c r="F334" i="1"/>
  <c r="E334" i="1"/>
  <c r="D334" i="1"/>
  <c r="C334" i="1"/>
  <c r="B334" i="1"/>
  <c r="J333" i="1"/>
  <c r="I333" i="1"/>
  <c r="H333" i="1"/>
  <c r="G333" i="1"/>
  <c r="F333" i="1"/>
  <c r="E333" i="1"/>
  <c r="D333" i="1"/>
  <c r="C333" i="1"/>
  <c r="B333" i="1"/>
  <c r="J332" i="1"/>
  <c r="I332" i="1"/>
  <c r="H332" i="1"/>
  <c r="G332" i="1"/>
  <c r="F332" i="1"/>
  <c r="E332" i="1"/>
  <c r="D332" i="1"/>
  <c r="C332" i="1"/>
  <c r="B332" i="1"/>
  <c r="J331" i="1"/>
  <c r="I331" i="1"/>
  <c r="H331" i="1"/>
  <c r="G331" i="1"/>
  <c r="F331" i="1"/>
  <c r="E331" i="1"/>
  <c r="D331" i="1"/>
  <c r="C331" i="1"/>
  <c r="B331" i="1"/>
  <c r="J330" i="1"/>
  <c r="I330" i="1"/>
  <c r="H330" i="1"/>
  <c r="G330" i="1"/>
  <c r="F330" i="1"/>
  <c r="E330" i="1"/>
  <c r="D330" i="1"/>
  <c r="C330" i="1"/>
  <c r="B330" i="1"/>
  <c r="J329" i="1"/>
  <c r="I329" i="1"/>
  <c r="H329" i="1"/>
  <c r="G329" i="1"/>
  <c r="F329" i="1"/>
  <c r="E329" i="1"/>
  <c r="D329" i="1"/>
  <c r="C329" i="1"/>
  <c r="B329" i="1"/>
  <c r="J328" i="1"/>
  <c r="I328" i="1"/>
  <c r="H328" i="1"/>
  <c r="G328" i="1"/>
  <c r="F328" i="1"/>
  <c r="E328" i="1"/>
  <c r="D328" i="1"/>
  <c r="C328" i="1"/>
  <c r="B328" i="1"/>
  <c r="J327" i="1"/>
  <c r="I327" i="1"/>
  <c r="H327" i="1"/>
  <c r="G327" i="1"/>
  <c r="F327" i="1"/>
  <c r="E327" i="1"/>
  <c r="D327" i="1"/>
  <c r="C327" i="1"/>
  <c r="B327" i="1"/>
  <c r="J326" i="1"/>
  <c r="I326" i="1"/>
  <c r="H326" i="1"/>
  <c r="G326" i="1"/>
  <c r="F326" i="1"/>
  <c r="E326" i="1"/>
  <c r="D326" i="1"/>
  <c r="C326" i="1"/>
  <c r="B326" i="1"/>
  <c r="J325" i="1"/>
  <c r="I325" i="1"/>
  <c r="H325" i="1"/>
  <c r="G325" i="1"/>
  <c r="F325" i="1"/>
  <c r="E325" i="1"/>
  <c r="D325" i="1"/>
  <c r="C325" i="1"/>
  <c r="B325" i="1"/>
  <c r="J324" i="1"/>
  <c r="I324" i="1"/>
  <c r="H324" i="1"/>
  <c r="G324" i="1"/>
  <c r="F324" i="1"/>
  <c r="E324" i="1"/>
  <c r="D324" i="1"/>
  <c r="C324" i="1"/>
  <c r="B324" i="1"/>
  <c r="J323" i="1"/>
  <c r="I323" i="1"/>
  <c r="H323" i="1"/>
  <c r="G323" i="1"/>
  <c r="F323" i="1"/>
  <c r="E323" i="1"/>
  <c r="D323" i="1"/>
  <c r="C323" i="1"/>
  <c r="B323" i="1"/>
  <c r="J322" i="1"/>
  <c r="I322" i="1"/>
  <c r="H322" i="1"/>
  <c r="G322" i="1"/>
  <c r="F322" i="1"/>
  <c r="E322" i="1"/>
  <c r="D322" i="1"/>
  <c r="C322" i="1"/>
  <c r="B322" i="1"/>
  <c r="J321" i="1"/>
  <c r="I321" i="1"/>
  <c r="H321" i="1"/>
  <c r="G321" i="1"/>
  <c r="F321" i="1"/>
  <c r="E321" i="1"/>
  <c r="D321" i="1"/>
  <c r="C321" i="1"/>
  <c r="B321" i="1"/>
  <c r="J320" i="1"/>
  <c r="I320" i="1"/>
  <c r="H320" i="1"/>
  <c r="G320" i="1"/>
  <c r="F320" i="1"/>
  <c r="E320" i="1"/>
  <c r="D320" i="1"/>
  <c r="C320" i="1"/>
  <c r="B320" i="1"/>
  <c r="J319" i="1"/>
  <c r="I319" i="1"/>
  <c r="H319" i="1"/>
  <c r="G319" i="1"/>
  <c r="F319" i="1"/>
  <c r="E319" i="1"/>
  <c r="D319" i="1"/>
  <c r="C319" i="1"/>
  <c r="B319" i="1"/>
  <c r="J318" i="1"/>
  <c r="I318" i="1"/>
  <c r="H318" i="1"/>
  <c r="G318" i="1"/>
  <c r="F318" i="1"/>
  <c r="E318" i="1"/>
  <c r="D318" i="1"/>
  <c r="C318" i="1"/>
  <c r="B318" i="1"/>
  <c r="J317" i="1"/>
  <c r="I317" i="1"/>
  <c r="H317" i="1"/>
  <c r="G317" i="1"/>
  <c r="F317" i="1"/>
  <c r="E317" i="1"/>
  <c r="D317" i="1"/>
  <c r="C317" i="1"/>
  <c r="B317" i="1"/>
  <c r="J316" i="1"/>
  <c r="I316" i="1"/>
  <c r="H316" i="1"/>
  <c r="G316" i="1"/>
  <c r="F316" i="1"/>
  <c r="E316" i="1"/>
  <c r="D316" i="1"/>
  <c r="C316" i="1"/>
  <c r="B316" i="1"/>
  <c r="J315" i="1"/>
  <c r="I315" i="1"/>
  <c r="H315" i="1"/>
  <c r="G315" i="1"/>
  <c r="F315" i="1"/>
  <c r="E315" i="1"/>
  <c r="D315" i="1"/>
  <c r="C315" i="1"/>
  <c r="B315" i="1"/>
  <c r="J314" i="1"/>
  <c r="I314" i="1"/>
  <c r="H314" i="1"/>
  <c r="G314" i="1"/>
  <c r="F314" i="1"/>
  <c r="E314" i="1"/>
  <c r="D314" i="1"/>
  <c r="C314" i="1"/>
  <c r="B314" i="1"/>
  <c r="J313" i="1"/>
  <c r="I313" i="1"/>
  <c r="H313" i="1"/>
  <c r="G313" i="1"/>
  <c r="F313" i="1"/>
  <c r="E313" i="1"/>
  <c r="D313" i="1"/>
  <c r="C313" i="1"/>
  <c r="B313" i="1"/>
  <c r="J312" i="1"/>
  <c r="I312" i="1"/>
  <c r="H312" i="1"/>
  <c r="G312" i="1"/>
  <c r="F312" i="1"/>
  <c r="E312" i="1"/>
  <c r="D312" i="1"/>
  <c r="C312" i="1"/>
  <c r="B312" i="1"/>
  <c r="J311" i="1"/>
  <c r="I311" i="1"/>
  <c r="H311" i="1"/>
  <c r="G311" i="1"/>
  <c r="F311" i="1"/>
  <c r="E311" i="1"/>
  <c r="D311" i="1"/>
  <c r="C311" i="1"/>
  <c r="B311" i="1"/>
  <c r="J310" i="1"/>
  <c r="I310" i="1"/>
  <c r="H310" i="1"/>
  <c r="G310" i="1"/>
  <c r="F310" i="1"/>
  <c r="E310" i="1"/>
  <c r="D310" i="1"/>
  <c r="C310" i="1"/>
  <c r="B310" i="1"/>
  <c r="J309" i="1"/>
  <c r="I309" i="1"/>
  <c r="H309" i="1"/>
  <c r="G309" i="1"/>
  <c r="F309" i="1"/>
  <c r="E309" i="1"/>
  <c r="D309" i="1"/>
  <c r="C309" i="1"/>
  <c r="B309" i="1"/>
  <c r="J308" i="1"/>
  <c r="I308" i="1"/>
  <c r="H308" i="1"/>
  <c r="G308" i="1"/>
  <c r="F308" i="1"/>
  <c r="E308" i="1"/>
  <c r="D308" i="1"/>
  <c r="C308" i="1"/>
  <c r="B308" i="1"/>
  <c r="J307" i="1"/>
  <c r="I307" i="1"/>
  <c r="H307" i="1"/>
  <c r="G307" i="1"/>
  <c r="F307" i="1"/>
  <c r="E307" i="1"/>
  <c r="D307" i="1"/>
  <c r="C307" i="1"/>
  <c r="B307" i="1"/>
  <c r="J306" i="1"/>
  <c r="I306" i="1"/>
  <c r="H306" i="1"/>
  <c r="G306" i="1"/>
  <c r="F306" i="1"/>
  <c r="E306" i="1"/>
  <c r="D306" i="1"/>
  <c r="C306" i="1"/>
  <c r="B306" i="1"/>
  <c r="J305" i="1"/>
  <c r="I305" i="1"/>
  <c r="H305" i="1"/>
  <c r="G305" i="1"/>
  <c r="F305" i="1"/>
  <c r="E305" i="1"/>
  <c r="D305" i="1"/>
  <c r="C305" i="1"/>
  <c r="B305" i="1"/>
  <c r="J304" i="1"/>
  <c r="I304" i="1"/>
  <c r="H304" i="1"/>
  <c r="G304" i="1"/>
  <c r="F304" i="1"/>
  <c r="E304" i="1"/>
  <c r="D304" i="1"/>
  <c r="C304" i="1"/>
  <c r="B304" i="1"/>
  <c r="J303" i="1"/>
  <c r="I303" i="1"/>
  <c r="H303" i="1"/>
  <c r="G303" i="1"/>
  <c r="F303" i="1"/>
  <c r="E303" i="1"/>
  <c r="D303" i="1"/>
  <c r="C303" i="1"/>
  <c r="B303" i="1"/>
  <c r="J302" i="1"/>
  <c r="I302" i="1"/>
  <c r="H302" i="1"/>
  <c r="G302" i="1"/>
  <c r="F302" i="1"/>
  <c r="E302" i="1"/>
  <c r="D302" i="1"/>
  <c r="C302" i="1"/>
  <c r="B302" i="1"/>
  <c r="J301" i="1"/>
  <c r="I301" i="1"/>
  <c r="H301" i="1"/>
  <c r="G301" i="1"/>
  <c r="F301" i="1"/>
  <c r="E301" i="1"/>
  <c r="D301" i="1"/>
  <c r="C301" i="1"/>
  <c r="B301" i="1"/>
  <c r="J300" i="1"/>
  <c r="I300" i="1"/>
  <c r="H300" i="1"/>
  <c r="G300" i="1"/>
  <c r="F300" i="1"/>
  <c r="E300" i="1"/>
  <c r="D300" i="1"/>
  <c r="C300" i="1"/>
  <c r="B300" i="1"/>
  <c r="J299" i="1"/>
  <c r="I299" i="1"/>
  <c r="H299" i="1"/>
  <c r="G299" i="1"/>
  <c r="F299" i="1"/>
  <c r="E299" i="1"/>
  <c r="D299" i="1"/>
  <c r="C299" i="1"/>
  <c r="B299" i="1"/>
  <c r="J298" i="1"/>
  <c r="I298" i="1"/>
  <c r="H298" i="1"/>
  <c r="G298" i="1"/>
  <c r="F298" i="1"/>
  <c r="E298" i="1"/>
  <c r="D298" i="1"/>
  <c r="C298" i="1"/>
  <c r="B298" i="1"/>
  <c r="J297" i="1"/>
  <c r="I297" i="1"/>
  <c r="H297" i="1"/>
  <c r="G297" i="1"/>
  <c r="F297" i="1"/>
  <c r="E297" i="1"/>
  <c r="D297" i="1"/>
  <c r="C297" i="1"/>
  <c r="B297" i="1"/>
  <c r="J296" i="1"/>
  <c r="I296" i="1"/>
  <c r="H296" i="1"/>
  <c r="G296" i="1"/>
  <c r="F296" i="1"/>
  <c r="E296" i="1"/>
  <c r="D296" i="1"/>
  <c r="C296" i="1"/>
  <c r="B296" i="1"/>
  <c r="J295" i="1"/>
  <c r="I295" i="1"/>
  <c r="H295" i="1"/>
  <c r="G295" i="1"/>
  <c r="F295" i="1"/>
  <c r="E295" i="1"/>
  <c r="D295" i="1"/>
  <c r="C295" i="1"/>
  <c r="B295" i="1"/>
  <c r="J294" i="1"/>
  <c r="I294" i="1"/>
  <c r="H294" i="1"/>
  <c r="G294" i="1"/>
  <c r="F294" i="1"/>
  <c r="E294" i="1"/>
  <c r="D294" i="1"/>
  <c r="C294" i="1"/>
  <c r="B294" i="1"/>
  <c r="J293" i="1"/>
  <c r="I293" i="1"/>
  <c r="H293" i="1"/>
  <c r="G293" i="1"/>
  <c r="F293" i="1"/>
  <c r="E293" i="1"/>
  <c r="D293" i="1"/>
  <c r="C293" i="1"/>
  <c r="B293" i="1"/>
  <c r="J292" i="1"/>
  <c r="I292" i="1"/>
  <c r="H292" i="1"/>
  <c r="G292" i="1"/>
  <c r="F292" i="1"/>
  <c r="E292" i="1"/>
  <c r="D292" i="1"/>
  <c r="C292" i="1"/>
  <c r="B292" i="1"/>
  <c r="J291" i="1"/>
  <c r="I291" i="1"/>
  <c r="H291" i="1"/>
  <c r="G291" i="1"/>
  <c r="F291" i="1"/>
  <c r="E291" i="1"/>
  <c r="D291" i="1"/>
  <c r="C291" i="1"/>
  <c r="B291" i="1"/>
  <c r="J290" i="1"/>
  <c r="I290" i="1"/>
  <c r="H290" i="1"/>
  <c r="G290" i="1"/>
  <c r="F290" i="1"/>
  <c r="E290" i="1"/>
  <c r="D290" i="1"/>
  <c r="C290" i="1"/>
  <c r="B290" i="1"/>
  <c r="J289" i="1"/>
  <c r="I289" i="1"/>
  <c r="H289" i="1"/>
  <c r="G289" i="1"/>
  <c r="F289" i="1"/>
  <c r="E289" i="1"/>
  <c r="D289" i="1"/>
  <c r="C289" i="1"/>
  <c r="B289" i="1"/>
  <c r="J288" i="1"/>
  <c r="I288" i="1"/>
  <c r="H288" i="1"/>
  <c r="G288" i="1"/>
  <c r="F288" i="1"/>
  <c r="E288" i="1"/>
  <c r="D288" i="1"/>
  <c r="C288" i="1"/>
  <c r="B288" i="1"/>
  <c r="J287" i="1"/>
  <c r="I287" i="1"/>
  <c r="H287" i="1"/>
  <c r="G287" i="1"/>
  <c r="F287" i="1"/>
  <c r="E287" i="1"/>
  <c r="D287" i="1"/>
  <c r="C287" i="1"/>
  <c r="B287" i="1"/>
  <c r="J286" i="1"/>
  <c r="I286" i="1"/>
  <c r="H286" i="1"/>
  <c r="G286" i="1"/>
  <c r="F286" i="1"/>
  <c r="E286" i="1"/>
  <c r="D286" i="1"/>
  <c r="C286" i="1"/>
  <c r="B286" i="1"/>
  <c r="J285" i="1"/>
  <c r="I285" i="1"/>
  <c r="H285" i="1"/>
  <c r="G285" i="1"/>
  <c r="F285" i="1"/>
  <c r="E285" i="1"/>
  <c r="D285" i="1"/>
  <c r="C285" i="1"/>
  <c r="B285" i="1"/>
  <c r="J284" i="1"/>
  <c r="I284" i="1"/>
  <c r="H284" i="1"/>
  <c r="G284" i="1"/>
  <c r="F284" i="1"/>
  <c r="E284" i="1"/>
  <c r="D284" i="1"/>
  <c r="C284" i="1"/>
  <c r="B284" i="1"/>
  <c r="J283" i="1"/>
  <c r="I283" i="1"/>
  <c r="H283" i="1"/>
  <c r="G283" i="1"/>
  <c r="F283" i="1"/>
  <c r="E283" i="1"/>
  <c r="D283" i="1"/>
  <c r="C283" i="1"/>
  <c r="B283" i="1"/>
  <c r="J282" i="1"/>
  <c r="I282" i="1"/>
  <c r="H282" i="1"/>
  <c r="G282" i="1"/>
  <c r="F282" i="1"/>
  <c r="E282" i="1"/>
  <c r="D282" i="1"/>
  <c r="C282" i="1"/>
  <c r="B282" i="1"/>
  <c r="J281" i="1"/>
  <c r="I281" i="1"/>
  <c r="H281" i="1"/>
  <c r="G281" i="1"/>
  <c r="F281" i="1"/>
  <c r="E281" i="1"/>
  <c r="D281" i="1"/>
  <c r="C281" i="1"/>
  <c r="B281" i="1"/>
  <c r="J280" i="1"/>
  <c r="I280" i="1"/>
  <c r="H280" i="1"/>
  <c r="G280" i="1"/>
  <c r="F280" i="1"/>
  <c r="E280" i="1"/>
  <c r="D280" i="1"/>
  <c r="C280" i="1"/>
  <c r="B280" i="1"/>
  <c r="J279" i="1"/>
  <c r="I279" i="1"/>
  <c r="H279" i="1"/>
  <c r="G279" i="1"/>
  <c r="F279" i="1"/>
  <c r="E279" i="1"/>
  <c r="D279" i="1"/>
  <c r="C279" i="1"/>
  <c r="B279" i="1"/>
  <c r="J278" i="1"/>
  <c r="I278" i="1"/>
  <c r="H278" i="1"/>
  <c r="G278" i="1"/>
  <c r="F278" i="1"/>
  <c r="E278" i="1"/>
  <c r="D278" i="1"/>
  <c r="C278" i="1"/>
  <c r="B278" i="1"/>
  <c r="J277" i="1"/>
  <c r="I277" i="1"/>
  <c r="H277" i="1"/>
  <c r="G277" i="1"/>
  <c r="F277" i="1"/>
  <c r="E277" i="1"/>
  <c r="D277" i="1"/>
  <c r="C277" i="1"/>
  <c r="B277" i="1"/>
  <c r="J276" i="1"/>
  <c r="I276" i="1"/>
  <c r="H276" i="1"/>
  <c r="G276" i="1"/>
  <c r="F276" i="1"/>
  <c r="E276" i="1"/>
  <c r="D276" i="1"/>
  <c r="C276" i="1"/>
  <c r="B276" i="1"/>
  <c r="J275" i="1"/>
  <c r="I275" i="1"/>
  <c r="H275" i="1"/>
  <c r="G275" i="1"/>
  <c r="F275" i="1"/>
  <c r="E275" i="1"/>
  <c r="D275" i="1"/>
  <c r="C275" i="1"/>
  <c r="B275" i="1"/>
  <c r="J274" i="1"/>
  <c r="I274" i="1"/>
  <c r="H274" i="1"/>
  <c r="G274" i="1"/>
  <c r="F274" i="1"/>
  <c r="E274" i="1"/>
  <c r="D274" i="1"/>
  <c r="C274" i="1"/>
  <c r="B274" i="1"/>
  <c r="J273" i="1"/>
  <c r="I273" i="1"/>
  <c r="H273" i="1"/>
  <c r="G273" i="1"/>
  <c r="F273" i="1"/>
  <c r="E273" i="1"/>
  <c r="D273" i="1"/>
  <c r="C273" i="1"/>
  <c r="B273" i="1"/>
  <c r="J272" i="1"/>
  <c r="I272" i="1"/>
  <c r="H272" i="1"/>
  <c r="G272" i="1"/>
  <c r="F272" i="1"/>
  <c r="E272" i="1"/>
  <c r="D272" i="1"/>
  <c r="C272" i="1"/>
  <c r="B272" i="1"/>
  <c r="J271" i="1"/>
  <c r="I271" i="1"/>
  <c r="H271" i="1"/>
  <c r="G271" i="1"/>
  <c r="F271" i="1"/>
  <c r="E271" i="1"/>
  <c r="D271" i="1"/>
  <c r="C271" i="1"/>
  <c r="B271" i="1"/>
  <c r="J270" i="1"/>
  <c r="I270" i="1"/>
  <c r="H270" i="1"/>
  <c r="G270" i="1"/>
  <c r="F270" i="1"/>
  <c r="E270" i="1"/>
  <c r="D270" i="1"/>
  <c r="C270" i="1"/>
  <c r="B270" i="1"/>
  <c r="J269" i="1"/>
  <c r="I269" i="1"/>
  <c r="H269" i="1"/>
  <c r="G269" i="1"/>
  <c r="F269" i="1"/>
  <c r="E269" i="1"/>
  <c r="D269" i="1"/>
  <c r="C269" i="1"/>
  <c r="B269" i="1"/>
  <c r="J268" i="1"/>
  <c r="I268" i="1"/>
  <c r="H268" i="1"/>
  <c r="G268" i="1"/>
  <c r="F268" i="1"/>
  <c r="E268" i="1"/>
  <c r="D268" i="1"/>
  <c r="C268" i="1"/>
  <c r="B268" i="1"/>
  <c r="J267" i="1"/>
  <c r="I267" i="1"/>
  <c r="H267" i="1"/>
  <c r="G267" i="1"/>
  <c r="F267" i="1"/>
  <c r="E267" i="1"/>
  <c r="D267" i="1"/>
  <c r="C267" i="1"/>
  <c r="B267" i="1"/>
  <c r="J266" i="1"/>
  <c r="I266" i="1"/>
  <c r="H266" i="1"/>
  <c r="G266" i="1"/>
  <c r="F266" i="1"/>
  <c r="E266" i="1"/>
  <c r="D266" i="1"/>
  <c r="C266" i="1"/>
  <c r="B266" i="1"/>
  <c r="J265" i="1"/>
  <c r="I265" i="1"/>
  <c r="H265" i="1"/>
  <c r="G265" i="1"/>
  <c r="F265" i="1"/>
  <c r="E265" i="1"/>
  <c r="D265" i="1"/>
  <c r="C265" i="1"/>
  <c r="B265" i="1"/>
  <c r="J264" i="1"/>
  <c r="I264" i="1"/>
  <c r="H264" i="1"/>
  <c r="G264" i="1"/>
  <c r="F264" i="1"/>
  <c r="E264" i="1"/>
  <c r="D264" i="1"/>
  <c r="C264" i="1"/>
  <c r="B264" i="1"/>
  <c r="J263" i="1"/>
  <c r="I263" i="1"/>
  <c r="H263" i="1"/>
  <c r="G263" i="1"/>
  <c r="F263" i="1"/>
  <c r="E263" i="1"/>
  <c r="D263" i="1"/>
  <c r="C263" i="1"/>
  <c r="B263" i="1"/>
  <c r="J262" i="1"/>
  <c r="I262" i="1"/>
  <c r="H262" i="1"/>
  <c r="G262" i="1"/>
  <c r="F262" i="1"/>
  <c r="E262" i="1"/>
  <c r="D262" i="1"/>
  <c r="C262" i="1"/>
  <c r="B262" i="1"/>
  <c r="J261" i="1"/>
  <c r="I261" i="1"/>
  <c r="H261" i="1"/>
  <c r="G261" i="1"/>
  <c r="F261" i="1"/>
  <c r="E261" i="1"/>
  <c r="D261" i="1"/>
  <c r="C261" i="1"/>
  <c r="B261" i="1"/>
  <c r="J260" i="1"/>
  <c r="I260" i="1"/>
  <c r="H260" i="1"/>
  <c r="G260" i="1"/>
  <c r="F260" i="1"/>
  <c r="E260" i="1"/>
  <c r="D260" i="1"/>
  <c r="C260" i="1"/>
  <c r="B260" i="1"/>
  <c r="J259" i="1"/>
  <c r="I259" i="1"/>
  <c r="H259" i="1"/>
  <c r="G259" i="1"/>
  <c r="F259" i="1"/>
  <c r="E259" i="1"/>
  <c r="D259" i="1"/>
  <c r="C259" i="1"/>
  <c r="B259" i="1"/>
  <c r="J258" i="1"/>
  <c r="I258" i="1"/>
  <c r="H258" i="1"/>
  <c r="G258" i="1"/>
  <c r="F258" i="1"/>
  <c r="E258" i="1"/>
  <c r="D258" i="1"/>
  <c r="C258" i="1"/>
  <c r="B258" i="1"/>
  <c r="J257" i="1"/>
  <c r="I257" i="1"/>
  <c r="H257" i="1"/>
  <c r="G257" i="1"/>
  <c r="F257" i="1"/>
  <c r="E257" i="1"/>
  <c r="D257" i="1"/>
  <c r="C257" i="1"/>
  <c r="B257" i="1"/>
  <c r="J256" i="1"/>
  <c r="I256" i="1"/>
  <c r="H256" i="1"/>
  <c r="G256" i="1"/>
  <c r="F256" i="1"/>
  <c r="E256" i="1"/>
  <c r="D256" i="1"/>
  <c r="C256" i="1"/>
  <c r="B256" i="1"/>
  <c r="J255" i="1"/>
  <c r="I255" i="1"/>
  <c r="H255" i="1"/>
  <c r="G255" i="1"/>
  <c r="F255" i="1"/>
  <c r="E255" i="1"/>
  <c r="D255" i="1"/>
  <c r="C255" i="1"/>
  <c r="B255" i="1"/>
  <c r="J254" i="1"/>
  <c r="I254" i="1"/>
  <c r="H254" i="1"/>
  <c r="G254" i="1"/>
  <c r="F254" i="1"/>
  <c r="E254" i="1"/>
  <c r="D254" i="1"/>
  <c r="C254" i="1"/>
  <c r="B254" i="1"/>
  <c r="J253" i="1"/>
  <c r="I253" i="1"/>
  <c r="H253" i="1"/>
  <c r="G253" i="1"/>
  <c r="F253" i="1"/>
  <c r="E253" i="1"/>
  <c r="D253" i="1"/>
  <c r="C253" i="1"/>
  <c r="B253" i="1"/>
  <c r="J252" i="1"/>
  <c r="I252" i="1"/>
  <c r="H252" i="1"/>
  <c r="G252" i="1"/>
  <c r="F252" i="1"/>
  <c r="E252" i="1"/>
  <c r="D252" i="1"/>
  <c r="C252" i="1"/>
  <c r="B252" i="1"/>
  <c r="J251" i="1"/>
  <c r="I251" i="1"/>
  <c r="H251" i="1"/>
  <c r="G251" i="1"/>
  <c r="F251" i="1"/>
  <c r="E251" i="1"/>
  <c r="D251" i="1"/>
  <c r="C251" i="1"/>
  <c r="B251" i="1"/>
  <c r="J250" i="1"/>
  <c r="I250" i="1"/>
  <c r="H250" i="1"/>
  <c r="G250" i="1"/>
  <c r="F250" i="1"/>
  <c r="E250" i="1"/>
  <c r="D250" i="1"/>
  <c r="C250" i="1"/>
  <c r="B250" i="1"/>
  <c r="J249" i="1"/>
  <c r="I249" i="1"/>
  <c r="H249" i="1"/>
  <c r="G249" i="1"/>
  <c r="F249" i="1"/>
  <c r="E249" i="1"/>
  <c r="D249" i="1"/>
  <c r="C249" i="1"/>
  <c r="B249" i="1"/>
  <c r="J248" i="1"/>
  <c r="I248" i="1"/>
  <c r="H248" i="1"/>
  <c r="G248" i="1"/>
  <c r="F248" i="1"/>
  <c r="E248" i="1"/>
  <c r="D248" i="1"/>
  <c r="C248" i="1"/>
  <c r="B248" i="1"/>
  <c r="J247" i="1"/>
  <c r="I247" i="1"/>
  <c r="H247" i="1"/>
  <c r="G247" i="1"/>
  <c r="F247" i="1"/>
  <c r="E247" i="1"/>
  <c r="D247" i="1"/>
  <c r="C247" i="1"/>
  <c r="B247" i="1"/>
  <c r="J246" i="1"/>
  <c r="I246" i="1"/>
  <c r="H246" i="1"/>
  <c r="G246" i="1"/>
  <c r="F246" i="1"/>
  <c r="E246" i="1"/>
  <c r="D246" i="1"/>
  <c r="C246" i="1"/>
  <c r="B246" i="1"/>
  <c r="J245" i="1"/>
  <c r="I245" i="1"/>
  <c r="H245" i="1"/>
  <c r="G245" i="1"/>
  <c r="F245" i="1"/>
  <c r="E245" i="1"/>
  <c r="D245" i="1"/>
  <c r="C245" i="1"/>
  <c r="B245" i="1"/>
  <c r="J244" i="1"/>
  <c r="I244" i="1"/>
  <c r="H244" i="1"/>
  <c r="G244" i="1"/>
  <c r="F244" i="1"/>
  <c r="E244" i="1"/>
  <c r="D244" i="1"/>
  <c r="C244" i="1"/>
  <c r="B244" i="1"/>
  <c r="J243" i="1"/>
  <c r="I243" i="1"/>
  <c r="H243" i="1"/>
  <c r="G243" i="1"/>
  <c r="F243" i="1"/>
  <c r="E243" i="1"/>
  <c r="D243" i="1"/>
  <c r="C243" i="1"/>
  <c r="B243" i="1"/>
  <c r="J242" i="1"/>
  <c r="I242" i="1"/>
  <c r="H242" i="1"/>
  <c r="G242" i="1"/>
  <c r="F242" i="1"/>
  <c r="E242" i="1"/>
  <c r="D242" i="1"/>
  <c r="C242" i="1"/>
  <c r="B242" i="1"/>
  <c r="J241" i="1"/>
  <c r="I241" i="1"/>
  <c r="H241" i="1"/>
  <c r="G241" i="1"/>
  <c r="F241" i="1"/>
  <c r="E241" i="1"/>
  <c r="D241" i="1"/>
  <c r="C241" i="1"/>
  <c r="B241" i="1"/>
  <c r="J240" i="1"/>
  <c r="I240" i="1"/>
  <c r="H240" i="1"/>
  <c r="G240" i="1"/>
  <c r="F240" i="1"/>
  <c r="E240" i="1"/>
  <c r="D240" i="1"/>
  <c r="C240" i="1"/>
  <c r="B240" i="1"/>
  <c r="J239" i="1"/>
  <c r="I239" i="1"/>
  <c r="H239" i="1"/>
  <c r="G239" i="1"/>
  <c r="F239" i="1"/>
  <c r="E239" i="1"/>
  <c r="D239" i="1"/>
  <c r="C239" i="1"/>
  <c r="B239" i="1"/>
  <c r="J238" i="1"/>
  <c r="I238" i="1"/>
  <c r="H238" i="1"/>
  <c r="G238" i="1"/>
  <c r="F238" i="1"/>
  <c r="E238" i="1"/>
  <c r="D238" i="1"/>
  <c r="C238" i="1"/>
  <c r="B238" i="1"/>
  <c r="J237" i="1"/>
  <c r="I237" i="1"/>
  <c r="H237" i="1"/>
  <c r="G237" i="1"/>
  <c r="F237" i="1"/>
  <c r="E237" i="1"/>
  <c r="D237" i="1"/>
  <c r="C237" i="1"/>
  <c r="B237" i="1"/>
  <c r="J236" i="1"/>
  <c r="I236" i="1"/>
  <c r="H236" i="1"/>
  <c r="G236" i="1"/>
  <c r="F236" i="1"/>
  <c r="E236" i="1"/>
  <c r="D236" i="1"/>
  <c r="C236" i="1"/>
  <c r="B236" i="1"/>
  <c r="J235" i="1"/>
  <c r="I235" i="1"/>
  <c r="H235" i="1"/>
  <c r="G235" i="1"/>
  <c r="F235" i="1"/>
  <c r="E235" i="1"/>
  <c r="D235" i="1"/>
  <c r="C235" i="1"/>
  <c r="B235" i="1"/>
  <c r="J234" i="1"/>
  <c r="I234" i="1"/>
  <c r="H234" i="1"/>
  <c r="G234" i="1"/>
  <c r="F234" i="1"/>
  <c r="E234" i="1"/>
  <c r="D234" i="1"/>
  <c r="C234" i="1"/>
  <c r="B234" i="1"/>
  <c r="J233" i="1"/>
  <c r="I233" i="1"/>
  <c r="H233" i="1"/>
  <c r="G233" i="1"/>
  <c r="F233" i="1"/>
  <c r="E233" i="1"/>
  <c r="D233" i="1"/>
  <c r="C233" i="1"/>
  <c r="B233" i="1"/>
  <c r="J232" i="1"/>
  <c r="I232" i="1"/>
  <c r="H232" i="1"/>
  <c r="G232" i="1"/>
  <c r="F232" i="1"/>
  <c r="E232" i="1"/>
  <c r="D232" i="1"/>
  <c r="C232" i="1"/>
  <c r="B232" i="1"/>
  <c r="J231" i="1"/>
  <c r="I231" i="1"/>
  <c r="H231" i="1"/>
  <c r="G231" i="1"/>
  <c r="F231" i="1"/>
  <c r="E231" i="1"/>
  <c r="D231" i="1"/>
  <c r="C231" i="1"/>
  <c r="B231" i="1"/>
  <c r="J230" i="1"/>
  <c r="I230" i="1"/>
  <c r="H230" i="1"/>
  <c r="G230" i="1"/>
  <c r="F230" i="1"/>
  <c r="E230" i="1"/>
  <c r="D230" i="1"/>
  <c r="C230" i="1"/>
  <c r="B230" i="1"/>
  <c r="J229" i="1"/>
  <c r="I229" i="1"/>
  <c r="H229" i="1"/>
  <c r="G229" i="1"/>
  <c r="F229" i="1"/>
  <c r="E229" i="1"/>
  <c r="D229" i="1"/>
  <c r="C229" i="1"/>
  <c r="B229" i="1"/>
  <c r="J228" i="1"/>
  <c r="I228" i="1"/>
  <c r="H228" i="1"/>
  <c r="G228" i="1"/>
  <c r="F228" i="1"/>
  <c r="E228" i="1"/>
  <c r="D228" i="1"/>
  <c r="C228" i="1"/>
  <c r="B228" i="1"/>
  <c r="J227" i="1"/>
  <c r="I227" i="1"/>
  <c r="H227" i="1"/>
  <c r="G227" i="1"/>
  <c r="F227" i="1"/>
  <c r="E227" i="1"/>
  <c r="D227" i="1"/>
  <c r="C227" i="1"/>
  <c r="B227" i="1"/>
  <c r="J226" i="1"/>
  <c r="I226" i="1"/>
  <c r="H226" i="1"/>
  <c r="G226" i="1"/>
  <c r="F226" i="1"/>
  <c r="E226" i="1"/>
  <c r="D226" i="1"/>
  <c r="C226" i="1"/>
  <c r="B226" i="1"/>
  <c r="J225" i="1"/>
  <c r="I225" i="1"/>
  <c r="H225" i="1"/>
  <c r="G225" i="1"/>
  <c r="F225" i="1"/>
  <c r="E225" i="1"/>
  <c r="D225" i="1"/>
  <c r="C225" i="1"/>
  <c r="B225" i="1"/>
  <c r="J224" i="1"/>
  <c r="I224" i="1"/>
  <c r="H224" i="1"/>
  <c r="G224" i="1"/>
  <c r="F224" i="1"/>
  <c r="E224" i="1"/>
  <c r="D224" i="1"/>
  <c r="C224" i="1"/>
  <c r="B224" i="1"/>
  <c r="J223" i="1"/>
  <c r="I223" i="1"/>
  <c r="H223" i="1"/>
  <c r="G223" i="1"/>
  <c r="F223" i="1"/>
  <c r="E223" i="1"/>
  <c r="D223" i="1"/>
  <c r="C223" i="1"/>
  <c r="B223" i="1"/>
  <c r="J222" i="1"/>
  <c r="I222" i="1"/>
  <c r="H222" i="1"/>
  <c r="G222" i="1"/>
  <c r="F222" i="1"/>
  <c r="E222" i="1"/>
  <c r="D222" i="1"/>
  <c r="C222" i="1"/>
  <c r="B222" i="1"/>
  <c r="J221" i="1"/>
  <c r="I221" i="1"/>
  <c r="H221" i="1"/>
  <c r="G221" i="1"/>
  <c r="F221" i="1"/>
  <c r="E221" i="1"/>
  <c r="D221" i="1"/>
  <c r="C221" i="1"/>
  <c r="B221" i="1"/>
  <c r="J220" i="1"/>
  <c r="I220" i="1"/>
  <c r="H220" i="1"/>
  <c r="G220" i="1"/>
  <c r="F220" i="1"/>
  <c r="E220" i="1"/>
  <c r="D220" i="1"/>
  <c r="C220" i="1"/>
  <c r="B220" i="1"/>
  <c r="J219" i="1"/>
  <c r="I219" i="1"/>
  <c r="H219" i="1"/>
  <c r="G219" i="1"/>
  <c r="F219" i="1"/>
  <c r="E219" i="1"/>
  <c r="D219" i="1"/>
  <c r="C219" i="1"/>
  <c r="B219" i="1"/>
  <c r="J218" i="1"/>
  <c r="I218" i="1"/>
  <c r="H218" i="1"/>
  <c r="G218" i="1"/>
  <c r="F218" i="1"/>
  <c r="E218" i="1"/>
  <c r="D218" i="1"/>
  <c r="C218" i="1"/>
  <c r="B218" i="1"/>
  <c r="J217" i="1"/>
  <c r="I217" i="1"/>
  <c r="H217" i="1"/>
  <c r="G217" i="1"/>
  <c r="F217" i="1"/>
  <c r="E217" i="1"/>
  <c r="D217" i="1"/>
  <c r="C217" i="1"/>
  <c r="B217" i="1"/>
  <c r="J216" i="1"/>
  <c r="I216" i="1"/>
  <c r="H216" i="1"/>
  <c r="G216" i="1"/>
  <c r="F216" i="1"/>
  <c r="E216" i="1"/>
  <c r="D216" i="1"/>
  <c r="C216" i="1"/>
  <c r="B216" i="1"/>
  <c r="J215" i="1"/>
  <c r="I215" i="1"/>
  <c r="H215" i="1"/>
  <c r="G215" i="1"/>
  <c r="F215" i="1"/>
  <c r="E215" i="1"/>
  <c r="D215" i="1"/>
  <c r="C215" i="1"/>
  <c r="B215" i="1"/>
  <c r="J214" i="1"/>
  <c r="I214" i="1"/>
  <c r="H214" i="1"/>
  <c r="G214" i="1"/>
  <c r="F214" i="1"/>
  <c r="E214" i="1"/>
  <c r="D214" i="1"/>
  <c r="C214" i="1"/>
  <c r="B214" i="1"/>
  <c r="J213" i="1"/>
  <c r="I213" i="1"/>
  <c r="H213" i="1"/>
  <c r="G213" i="1"/>
  <c r="F213" i="1"/>
  <c r="E213" i="1"/>
  <c r="D213" i="1"/>
  <c r="C213" i="1"/>
  <c r="B213" i="1"/>
  <c r="J212" i="1"/>
  <c r="I212" i="1"/>
  <c r="H212" i="1"/>
  <c r="G212" i="1"/>
  <c r="F212" i="1"/>
  <c r="E212" i="1"/>
  <c r="D212" i="1"/>
  <c r="C212" i="1"/>
  <c r="B212" i="1"/>
  <c r="J211" i="1"/>
  <c r="I211" i="1"/>
  <c r="H211" i="1"/>
  <c r="G211" i="1"/>
  <c r="F211" i="1"/>
  <c r="E211" i="1"/>
  <c r="D211" i="1"/>
  <c r="C211" i="1"/>
  <c r="B211" i="1"/>
  <c r="J210" i="1"/>
  <c r="I210" i="1"/>
  <c r="H210" i="1"/>
  <c r="G210" i="1"/>
  <c r="F210" i="1"/>
  <c r="E210" i="1"/>
  <c r="D210" i="1"/>
  <c r="C210" i="1"/>
  <c r="B210" i="1"/>
  <c r="J209" i="1"/>
  <c r="I209" i="1"/>
  <c r="H209" i="1"/>
  <c r="G209" i="1"/>
  <c r="F209" i="1"/>
  <c r="E209" i="1"/>
  <c r="D209" i="1"/>
  <c r="C209" i="1"/>
  <c r="B209" i="1"/>
  <c r="J208" i="1"/>
  <c r="I208" i="1"/>
  <c r="H208" i="1"/>
  <c r="G208" i="1"/>
  <c r="F208" i="1"/>
  <c r="E208" i="1"/>
  <c r="D208" i="1"/>
  <c r="C208" i="1"/>
  <c r="B208" i="1"/>
  <c r="J207" i="1"/>
  <c r="I207" i="1"/>
  <c r="H207" i="1"/>
  <c r="G207" i="1"/>
  <c r="F207" i="1"/>
  <c r="E207" i="1"/>
  <c r="D207" i="1"/>
  <c r="C207" i="1"/>
  <c r="B207" i="1"/>
  <c r="J206" i="1"/>
  <c r="I206" i="1"/>
  <c r="H206" i="1"/>
  <c r="G206" i="1"/>
  <c r="F206" i="1"/>
  <c r="E206" i="1"/>
  <c r="D206" i="1"/>
  <c r="C206" i="1"/>
  <c r="B206" i="1"/>
  <c r="J205" i="1"/>
  <c r="I205" i="1"/>
  <c r="H205" i="1"/>
  <c r="G205" i="1"/>
  <c r="F205" i="1"/>
  <c r="E205" i="1"/>
  <c r="D205" i="1"/>
  <c r="C205" i="1"/>
  <c r="B205" i="1"/>
  <c r="J204" i="1"/>
  <c r="I204" i="1"/>
  <c r="H204" i="1"/>
  <c r="G204" i="1"/>
  <c r="F204" i="1"/>
  <c r="E204" i="1"/>
  <c r="D204" i="1"/>
  <c r="C204" i="1"/>
  <c r="B204" i="1"/>
  <c r="J203" i="1"/>
  <c r="I203" i="1"/>
  <c r="H203" i="1"/>
  <c r="G203" i="1"/>
  <c r="F203" i="1"/>
  <c r="E203" i="1"/>
  <c r="D203" i="1"/>
  <c r="C203" i="1"/>
  <c r="B203" i="1"/>
  <c r="J202" i="1"/>
  <c r="I202" i="1"/>
  <c r="H202" i="1"/>
  <c r="G202" i="1"/>
  <c r="F202" i="1"/>
  <c r="E202" i="1"/>
  <c r="D202" i="1"/>
  <c r="C202" i="1"/>
  <c r="B202" i="1"/>
  <c r="J201" i="1"/>
  <c r="I201" i="1"/>
  <c r="H201" i="1"/>
  <c r="G201" i="1"/>
  <c r="F201" i="1"/>
  <c r="E201" i="1"/>
  <c r="D201" i="1"/>
  <c r="C201" i="1"/>
  <c r="B201" i="1"/>
  <c r="J200" i="1"/>
  <c r="I200" i="1"/>
  <c r="H200" i="1"/>
  <c r="G200" i="1"/>
  <c r="F200" i="1"/>
  <c r="E200" i="1"/>
  <c r="D200" i="1"/>
  <c r="C200" i="1"/>
  <c r="B200" i="1"/>
  <c r="J199" i="1"/>
  <c r="I199" i="1"/>
  <c r="H199" i="1"/>
  <c r="G199" i="1"/>
  <c r="F199" i="1"/>
  <c r="E199" i="1"/>
  <c r="D199" i="1"/>
  <c r="C199" i="1"/>
  <c r="B199" i="1"/>
  <c r="J198" i="1"/>
  <c r="I198" i="1"/>
  <c r="H198" i="1"/>
  <c r="G198" i="1"/>
  <c r="F198" i="1"/>
  <c r="E198" i="1"/>
  <c r="D198" i="1"/>
  <c r="C198" i="1"/>
  <c r="B198" i="1"/>
  <c r="J197" i="1"/>
  <c r="I197" i="1"/>
  <c r="H197" i="1"/>
  <c r="G197" i="1"/>
  <c r="F197" i="1"/>
  <c r="E197" i="1"/>
  <c r="D197" i="1"/>
  <c r="C197" i="1"/>
  <c r="B197" i="1"/>
  <c r="J196" i="1"/>
  <c r="I196" i="1"/>
  <c r="H196" i="1"/>
  <c r="G196" i="1"/>
  <c r="F196" i="1"/>
  <c r="E196" i="1"/>
  <c r="D196" i="1"/>
  <c r="C196" i="1"/>
  <c r="B196" i="1"/>
  <c r="J195" i="1"/>
  <c r="I195" i="1"/>
  <c r="H195" i="1"/>
  <c r="G195" i="1"/>
  <c r="F195" i="1"/>
  <c r="E195" i="1"/>
  <c r="D195" i="1"/>
  <c r="C195" i="1"/>
  <c r="B195" i="1"/>
  <c r="J194" i="1"/>
  <c r="I194" i="1"/>
  <c r="H194" i="1"/>
  <c r="G194" i="1"/>
  <c r="F194" i="1"/>
  <c r="E194" i="1"/>
  <c r="D194" i="1"/>
  <c r="C194" i="1"/>
  <c r="B194" i="1"/>
  <c r="J193" i="1"/>
  <c r="I193" i="1"/>
  <c r="H193" i="1"/>
  <c r="G193" i="1"/>
  <c r="F193" i="1"/>
  <c r="E193" i="1"/>
  <c r="D193" i="1"/>
  <c r="C193" i="1"/>
  <c r="B193" i="1"/>
  <c r="J192" i="1"/>
  <c r="I192" i="1"/>
  <c r="H192" i="1"/>
  <c r="G192" i="1"/>
  <c r="F192" i="1"/>
  <c r="E192" i="1"/>
  <c r="D192" i="1"/>
  <c r="C192" i="1"/>
  <c r="B192" i="1"/>
  <c r="J191" i="1"/>
  <c r="I191" i="1"/>
  <c r="H191" i="1"/>
  <c r="G191" i="1"/>
  <c r="F191" i="1"/>
  <c r="E191" i="1"/>
  <c r="D191" i="1"/>
  <c r="C191" i="1"/>
  <c r="B191" i="1"/>
  <c r="J190" i="1"/>
  <c r="I190" i="1"/>
  <c r="H190" i="1"/>
  <c r="G190" i="1"/>
  <c r="F190" i="1"/>
  <c r="E190" i="1"/>
  <c r="D190" i="1"/>
  <c r="C190" i="1"/>
  <c r="B190" i="1"/>
  <c r="J189" i="1"/>
  <c r="I189" i="1"/>
  <c r="H189" i="1"/>
  <c r="G189" i="1"/>
  <c r="F189" i="1"/>
  <c r="E189" i="1"/>
  <c r="D189" i="1"/>
  <c r="C189" i="1"/>
  <c r="B189" i="1"/>
  <c r="J188" i="1"/>
  <c r="I188" i="1"/>
  <c r="H188" i="1"/>
  <c r="G188" i="1"/>
  <c r="F188" i="1"/>
  <c r="E188" i="1"/>
  <c r="D188" i="1"/>
  <c r="C188" i="1"/>
  <c r="B188" i="1"/>
  <c r="J187" i="1"/>
  <c r="I187" i="1"/>
  <c r="H187" i="1"/>
  <c r="G187" i="1"/>
  <c r="F187" i="1"/>
  <c r="E187" i="1"/>
  <c r="D187" i="1"/>
  <c r="C187" i="1"/>
  <c r="B187" i="1"/>
  <c r="J186" i="1"/>
  <c r="I186" i="1"/>
  <c r="H186" i="1"/>
  <c r="G186" i="1"/>
  <c r="F186" i="1"/>
  <c r="E186" i="1"/>
  <c r="D186" i="1"/>
  <c r="C186" i="1"/>
  <c r="B186" i="1"/>
  <c r="J185" i="1"/>
  <c r="I185" i="1"/>
  <c r="H185" i="1"/>
  <c r="G185" i="1"/>
  <c r="F185" i="1"/>
  <c r="E185" i="1"/>
  <c r="D185" i="1"/>
  <c r="C185" i="1"/>
  <c r="B185" i="1"/>
  <c r="J184" i="1"/>
  <c r="I184" i="1"/>
  <c r="H184" i="1"/>
  <c r="G184" i="1"/>
  <c r="F184" i="1"/>
  <c r="E184" i="1"/>
  <c r="D184" i="1"/>
  <c r="C184" i="1"/>
  <c r="B184" i="1"/>
  <c r="J183" i="1"/>
  <c r="I183" i="1"/>
  <c r="H183" i="1"/>
  <c r="G183" i="1"/>
  <c r="F183" i="1"/>
  <c r="E183" i="1"/>
  <c r="D183" i="1"/>
  <c r="C183" i="1"/>
  <c r="B183" i="1"/>
  <c r="J182" i="1"/>
  <c r="I182" i="1"/>
  <c r="H182" i="1"/>
  <c r="G182" i="1"/>
  <c r="F182" i="1"/>
  <c r="E182" i="1"/>
  <c r="D182" i="1"/>
  <c r="C182" i="1"/>
  <c r="B182" i="1"/>
  <c r="J181" i="1"/>
  <c r="I181" i="1"/>
  <c r="H181" i="1"/>
  <c r="G181" i="1"/>
  <c r="F181" i="1"/>
  <c r="E181" i="1"/>
  <c r="D181" i="1"/>
  <c r="C181" i="1"/>
  <c r="B181" i="1"/>
  <c r="J180" i="1"/>
  <c r="I180" i="1"/>
  <c r="H180" i="1"/>
  <c r="G180" i="1"/>
  <c r="F180" i="1"/>
  <c r="E180" i="1"/>
  <c r="D180" i="1"/>
  <c r="C180" i="1"/>
  <c r="B180" i="1"/>
  <c r="J179" i="1"/>
  <c r="I179" i="1"/>
  <c r="H179" i="1"/>
  <c r="G179" i="1"/>
  <c r="F179" i="1"/>
  <c r="E179" i="1"/>
  <c r="D179" i="1"/>
  <c r="C179" i="1"/>
  <c r="B179" i="1"/>
  <c r="J178" i="1"/>
  <c r="I178" i="1"/>
  <c r="H178" i="1"/>
  <c r="G178" i="1"/>
  <c r="F178" i="1"/>
  <c r="E178" i="1"/>
  <c r="D178" i="1"/>
  <c r="C178" i="1"/>
  <c r="B178" i="1"/>
  <c r="J177" i="1"/>
  <c r="I177" i="1"/>
  <c r="H177" i="1"/>
  <c r="G177" i="1"/>
  <c r="F177" i="1"/>
  <c r="E177" i="1"/>
  <c r="D177" i="1"/>
  <c r="C177" i="1"/>
  <c r="B177" i="1"/>
  <c r="J176" i="1"/>
  <c r="I176" i="1"/>
  <c r="H176" i="1"/>
  <c r="G176" i="1"/>
  <c r="F176" i="1"/>
  <c r="E176" i="1"/>
  <c r="D176" i="1"/>
  <c r="C176" i="1"/>
  <c r="B176" i="1"/>
  <c r="J175" i="1"/>
  <c r="I175" i="1"/>
  <c r="H175" i="1"/>
  <c r="G175" i="1"/>
  <c r="F175" i="1"/>
  <c r="E175" i="1"/>
  <c r="D175" i="1"/>
  <c r="C175" i="1"/>
  <c r="B175" i="1"/>
  <c r="J174" i="1"/>
  <c r="I174" i="1"/>
  <c r="H174" i="1"/>
  <c r="G174" i="1"/>
  <c r="F174" i="1"/>
  <c r="E174" i="1"/>
  <c r="D174" i="1"/>
  <c r="C174" i="1"/>
  <c r="B174" i="1"/>
  <c r="J173" i="1"/>
  <c r="I173" i="1"/>
  <c r="H173" i="1"/>
  <c r="G173" i="1"/>
  <c r="F173" i="1"/>
  <c r="E173" i="1"/>
  <c r="D173" i="1"/>
  <c r="C173" i="1"/>
  <c r="B173" i="1"/>
  <c r="J172" i="1"/>
  <c r="I172" i="1"/>
  <c r="H172" i="1"/>
  <c r="G172" i="1"/>
  <c r="F172" i="1"/>
  <c r="E172" i="1"/>
  <c r="D172" i="1"/>
  <c r="C172" i="1"/>
  <c r="B172" i="1"/>
  <c r="J171" i="1"/>
  <c r="I171" i="1"/>
  <c r="H171" i="1"/>
  <c r="G171" i="1"/>
  <c r="F171" i="1"/>
  <c r="E171" i="1"/>
  <c r="D171" i="1"/>
  <c r="C171" i="1"/>
  <c r="B171" i="1"/>
  <c r="J170" i="1"/>
  <c r="I170" i="1"/>
  <c r="H170" i="1"/>
  <c r="G170" i="1"/>
  <c r="F170" i="1"/>
  <c r="E170" i="1"/>
  <c r="D170" i="1"/>
  <c r="C170" i="1"/>
  <c r="B170" i="1"/>
  <c r="J169" i="1"/>
  <c r="I169" i="1"/>
  <c r="H169" i="1"/>
  <c r="G169" i="1"/>
  <c r="F169" i="1"/>
  <c r="E169" i="1"/>
  <c r="D169" i="1"/>
  <c r="C169" i="1"/>
  <c r="B169" i="1"/>
  <c r="J168" i="1"/>
  <c r="I168" i="1"/>
  <c r="H168" i="1"/>
  <c r="G168" i="1"/>
  <c r="F168" i="1"/>
  <c r="E168" i="1"/>
  <c r="D168" i="1"/>
  <c r="C168" i="1"/>
  <c r="B168" i="1"/>
  <c r="J167" i="1"/>
  <c r="I167" i="1"/>
  <c r="H167" i="1"/>
  <c r="G167" i="1"/>
  <c r="F167" i="1"/>
  <c r="E167" i="1"/>
  <c r="D167" i="1"/>
  <c r="C167" i="1"/>
  <c r="B167" i="1"/>
  <c r="J166" i="1"/>
  <c r="I166" i="1"/>
  <c r="H166" i="1"/>
  <c r="G166" i="1"/>
  <c r="F166" i="1"/>
  <c r="E166" i="1"/>
  <c r="D166" i="1"/>
  <c r="C166" i="1"/>
  <c r="B166" i="1"/>
  <c r="J165" i="1"/>
  <c r="I165" i="1"/>
  <c r="H165" i="1"/>
  <c r="G165" i="1"/>
  <c r="F165" i="1"/>
  <c r="E165" i="1"/>
  <c r="D165" i="1"/>
  <c r="C165" i="1"/>
  <c r="B165" i="1"/>
  <c r="J164" i="1"/>
  <c r="I164" i="1"/>
  <c r="H164" i="1"/>
  <c r="G164" i="1"/>
  <c r="F164" i="1"/>
  <c r="E164" i="1"/>
  <c r="D164" i="1"/>
  <c r="C164" i="1"/>
  <c r="B164" i="1"/>
  <c r="J163" i="1"/>
  <c r="I163" i="1"/>
  <c r="H163" i="1"/>
  <c r="G163" i="1"/>
  <c r="F163" i="1"/>
  <c r="E163" i="1"/>
  <c r="D163" i="1"/>
  <c r="C163" i="1"/>
  <c r="B163" i="1"/>
  <c r="J162" i="1"/>
  <c r="I162" i="1"/>
  <c r="H162" i="1"/>
  <c r="G162" i="1"/>
  <c r="F162" i="1"/>
  <c r="E162" i="1"/>
  <c r="D162" i="1"/>
  <c r="C162" i="1"/>
  <c r="B162" i="1"/>
  <c r="J161" i="1"/>
  <c r="I161" i="1"/>
  <c r="H161" i="1"/>
  <c r="G161" i="1"/>
  <c r="F161" i="1"/>
  <c r="E161" i="1"/>
  <c r="D161" i="1"/>
  <c r="C161" i="1"/>
  <c r="B161" i="1"/>
  <c r="J160" i="1"/>
  <c r="I160" i="1"/>
  <c r="H160" i="1"/>
  <c r="G160" i="1"/>
  <c r="F160" i="1"/>
  <c r="E160" i="1"/>
  <c r="D160" i="1"/>
  <c r="C160" i="1"/>
  <c r="B160" i="1"/>
  <c r="J159" i="1"/>
  <c r="I159" i="1"/>
  <c r="H159" i="1"/>
  <c r="G159" i="1"/>
  <c r="F159" i="1"/>
  <c r="E159" i="1"/>
  <c r="D159" i="1"/>
  <c r="C159" i="1"/>
  <c r="B159" i="1"/>
  <c r="J158" i="1"/>
  <c r="I158" i="1"/>
  <c r="H158" i="1"/>
  <c r="G158" i="1"/>
  <c r="F158" i="1"/>
  <c r="E158" i="1"/>
  <c r="D158" i="1"/>
  <c r="C158" i="1"/>
  <c r="B158" i="1"/>
  <c r="J157" i="1"/>
  <c r="I157" i="1"/>
  <c r="H157" i="1"/>
  <c r="G157" i="1"/>
  <c r="F157" i="1"/>
  <c r="E157" i="1"/>
  <c r="D157" i="1"/>
  <c r="C157" i="1"/>
  <c r="B157" i="1"/>
  <c r="J156" i="1"/>
  <c r="I156" i="1"/>
  <c r="H156" i="1"/>
  <c r="G156" i="1"/>
  <c r="F156" i="1"/>
  <c r="E156" i="1"/>
  <c r="D156" i="1"/>
  <c r="C156" i="1"/>
  <c r="B156" i="1"/>
  <c r="J155" i="1"/>
  <c r="I155" i="1"/>
  <c r="H155" i="1"/>
  <c r="G155" i="1"/>
  <c r="F155" i="1"/>
  <c r="E155" i="1"/>
  <c r="D155" i="1"/>
  <c r="C155" i="1"/>
  <c r="B155" i="1"/>
  <c r="J154" i="1"/>
  <c r="I154" i="1"/>
  <c r="H154" i="1"/>
  <c r="G154" i="1"/>
  <c r="F154" i="1"/>
  <c r="E154" i="1"/>
  <c r="D154" i="1"/>
  <c r="C154" i="1"/>
  <c r="B154" i="1"/>
  <c r="J153" i="1"/>
  <c r="I153" i="1"/>
  <c r="H153" i="1"/>
  <c r="G153" i="1"/>
  <c r="F153" i="1"/>
  <c r="E153" i="1"/>
  <c r="D153" i="1"/>
  <c r="C153" i="1"/>
  <c r="B153" i="1"/>
  <c r="J152" i="1"/>
  <c r="I152" i="1"/>
  <c r="H152" i="1"/>
  <c r="G152" i="1"/>
  <c r="F152" i="1"/>
  <c r="E152" i="1"/>
  <c r="D152" i="1"/>
  <c r="C152" i="1"/>
  <c r="B152" i="1"/>
  <c r="J151" i="1"/>
  <c r="I151" i="1"/>
  <c r="H151" i="1"/>
  <c r="G151" i="1"/>
  <c r="F151" i="1"/>
  <c r="E151" i="1"/>
  <c r="D151" i="1"/>
  <c r="C151" i="1"/>
  <c r="B151" i="1"/>
  <c r="J150" i="1"/>
  <c r="I150" i="1"/>
  <c r="H150" i="1"/>
  <c r="G150" i="1"/>
  <c r="F150" i="1"/>
  <c r="E150" i="1"/>
  <c r="D150" i="1"/>
  <c r="C150" i="1"/>
  <c r="B150" i="1"/>
  <c r="J149" i="1"/>
  <c r="I149" i="1"/>
  <c r="H149" i="1"/>
  <c r="G149" i="1"/>
  <c r="F149" i="1"/>
  <c r="E149" i="1"/>
  <c r="D149" i="1"/>
  <c r="C149" i="1"/>
  <c r="B149" i="1"/>
  <c r="J148" i="1"/>
  <c r="I148" i="1"/>
  <c r="H148" i="1"/>
  <c r="G148" i="1"/>
  <c r="F148" i="1"/>
  <c r="E148" i="1"/>
  <c r="D148" i="1"/>
  <c r="C148" i="1"/>
  <c r="B148" i="1"/>
  <c r="J147" i="1"/>
  <c r="I147" i="1"/>
  <c r="H147" i="1"/>
  <c r="G147" i="1"/>
  <c r="F147" i="1"/>
  <c r="E147" i="1"/>
  <c r="D147" i="1"/>
  <c r="C147" i="1"/>
  <c r="B147" i="1"/>
  <c r="J146" i="1"/>
  <c r="I146" i="1"/>
  <c r="H146" i="1"/>
  <c r="G146" i="1"/>
  <c r="F146" i="1"/>
  <c r="E146" i="1"/>
  <c r="D146" i="1"/>
  <c r="C146" i="1"/>
  <c r="B146" i="1"/>
  <c r="J145" i="1"/>
  <c r="I145" i="1"/>
  <c r="H145" i="1"/>
  <c r="G145" i="1"/>
  <c r="F145" i="1"/>
  <c r="E145" i="1"/>
  <c r="D145" i="1"/>
  <c r="C145" i="1"/>
  <c r="B145" i="1"/>
  <c r="J144" i="1"/>
  <c r="I144" i="1"/>
  <c r="H144" i="1"/>
  <c r="G144" i="1"/>
  <c r="F144" i="1"/>
  <c r="E144" i="1"/>
  <c r="D144" i="1"/>
  <c r="C144" i="1"/>
  <c r="B144" i="1"/>
  <c r="J143" i="1"/>
  <c r="I143" i="1"/>
  <c r="H143" i="1"/>
  <c r="G143" i="1"/>
  <c r="F143" i="1"/>
  <c r="E143" i="1"/>
  <c r="D143" i="1"/>
  <c r="C143" i="1"/>
  <c r="B143" i="1"/>
  <c r="J142" i="1"/>
  <c r="I142" i="1"/>
  <c r="H142" i="1"/>
  <c r="G142" i="1"/>
  <c r="F142" i="1"/>
  <c r="E142" i="1"/>
  <c r="D142" i="1"/>
  <c r="C142" i="1"/>
  <c r="B142" i="1"/>
  <c r="J141" i="1"/>
  <c r="I141" i="1"/>
  <c r="H141" i="1"/>
  <c r="G141" i="1"/>
  <c r="F141" i="1"/>
  <c r="E141" i="1"/>
  <c r="D141" i="1"/>
  <c r="C141" i="1"/>
  <c r="B141" i="1"/>
  <c r="J140" i="1"/>
  <c r="I140" i="1"/>
  <c r="H140" i="1"/>
  <c r="G140" i="1"/>
  <c r="F140" i="1"/>
  <c r="E140" i="1"/>
  <c r="D140" i="1"/>
  <c r="C140" i="1"/>
  <c r="B140" i="1"/>
  <c r="J139" i="1"/>
  <c r="I139" i="1"/>
  <c r="H139" i="1"/>
  <c r="G139" i="1"/>
  <c r="F139" i="1"/>
  <c r="E139" i="1"/>
  <c r="D139" i="1"/>
  <c r="C139" i="1"/>
  <c r="B139" i="1"/>
  <c r="J138" i="1"/>
  <c r="I138" i="1"/>
  <c r="H138" i="1"/>
  <c r="G138" i="1"/>
  <c r="F138" i="1"/>
  <c r="E138" i="1"/>
  <c r="D138" i="1"/>
  <c r="C138" i="1"/>
  <c r="B138" i="1"/>
  <c r="J137" i="1"/>
  <c r="I137" i="1"/>
  <c r="H137" i="1"/>
  <c r="G137" i="1"/>
  <c r="F137" i="1"/>
  <c r="E137" i="1"/>
  <c r="D137" i="1"/>
  <c r="C137" i="1"/>
  <c r="B137" i="1"/>
  <c r="J136" i="1"/>
  <c r="I136" i="1"/>
  <c r="H136" i="1"/>
  <c r="G136" i="1"/>
  <c r="F136" i="1"/>
  <c r="E136" i="1"/>
  <c r="D136" i="1"/>
  <c r="C136" i="1"/>
  <c r="B136" i="1"/>
  <c r="J135" i="1"/>
  <c r="I135" i="1"/>
  <c r="H135" i="1"/>
  <c r="G135" i="1"/>
  <c r="F135" i="1"/>
  <c r="E135" i="1"/>
  <c r="D135" i="1"/>
  <c r="C135" i="1"/>
  <c r="B135" i="1"/>
  <c r="J134" i="1"/>
  <c r="I134" i="1"/>
  <c r="H134" i="1"/>
  <c r="G134" i="1"/>
  <c r="F134" i="1"/>
  <c r="E134" i="1"/>
  <c r="D134" i="1"/>
  <c r="C134" i="1"/>
  <c r="B134" i="1"/>
  <c r="J133" i="1"/>
  <c r="I133" i="1"/>
  <c r="H133" i="1"/>
  <c r="G133" i="1"/>
  <c r="F133" i="1"/>
  <c r="E133" i="1"/>
  <c r="D133" i="1"/>
  <c r="C133" i="1"/>
  <c r="B133" i="1"/>
  <c r="J132" i="1"/>
  <c r="I132" i="1"/>
  <c r="H132" i="1"/>
  <c r="G132" i="1"/>
  <c r="F132" i="1"/>
  <c r="E132" i="1"/>
  <c r="D132" i="1"/>
  <c r="C132" i="1"/>
  <c r="B132" i="1"/>
  <c r="J131" i="1"/>
  <c r="I131" i="1"/>
  <c r="H131" i="1"/>
  <c r="G131" i="1"/>
  <c r="F131" i="1"/>
  <c r="E131" i="1"/>
  <c r="D131" i="1"/>
  <c r="C131" i="1"/>
  <c r="B131" i="1"/>
  <c r="J130" i="1"/>
  <c r="I130" i="1"/>
  <c r="H130" i="1"/>
  <c r="G130" i="1"/>
  <c r="F130" i="1"/>
  <c r="E130" i="1"/>
  <c r="D130" i="1"/>
  <c r="C130" i="1"/>
  <c r="B130" i="1"/>
  <c r="J129" i="1"/>
  <c r="I129" i="1"/>
  <c r="H129" i="1"/>
  <c r="G129" i="1"/>
  <c r="F129" i="1"/>
  <c r="E129" i="1"/>
  <c r="D129" i="1"/>
  <c r="C129" i="1"/>
  <c r="B129" i="1"/>
  <c r="J128" i="1"/>
  <c r="I128" i="1"/>
  <c r="H128" i="1"/>
  <c r="G128" i="1"/>
  <c r="F128" i="1"/>
  <c r="E128" i="1"/>
  <c r="D128" i="1"/>
  <c r="C128" i="1"/>
  <c r="B128" i="1"/>
  <c r="J127" i="1"/>
  <c r="I127" i="1"/>
  <c r="H127" i="1"/>
  <c r="G127" i="1"/>
  <c r="F127" i="1"/>
  <c r="E127" i="1"/>
  <c r="D127" i="1"/>
  <c r="C127" i="1"/>
  <c r="B127" i="1"/>
  <c r="J126" i="1"/>
  <c r="I126" i="1"/>
  <c r="H126" i="1"/>
  <c r="G126" i="1"/>
  <c r="F126" i="1"/>
  <c r="E126" i="1"/>
  <c r="D126" i="1"/>
  <c r="C126" i="1"/>
  <c r="B126" i="1"/>
  <c r="J125" i="1"/>
  <c r="I125" i="1"/>
  <c r="H125" i="1"/>
  <c r="G125" i="1"/>
  <c r="F125" i="1"/>
  <c r="E125" i="1"/>
  <c r="D125" i="1"/>
  <c r="C125" i="1"/>
  <c r="B125" i="1"/>
  <c r="J124" i="1"/>
  <c r="I124" i="1"/>
  <c r="H124" i="1"/>
  <c r="G124" i="1"/>
  <c r="F124" i="1"/>
  <c r="E124" i="1"/>
  <c r="D124" i="1"/>
  <c r="C124" i="1"/>
  <c r="B124" i="1"/>
  <c r="J123" i="1"/>
  <c r="I123" i="1"/>
  <c r="H123" i="1"/>
  <c r="G123" i="1"/>
  <c r="F123" i="1"/>
  <c r="E123" i="1"/>
  <c r="D123" i="1"/>
  <c r="C123" i="1"/>
  <c r="B123" i="1"/>
  <c r="J122" i="1"/>
  <c r="I122" i="1"/>
  <c r="H122" i="1"/>
  <c r="G122" i="1"/>
  <c r="F122" i="1"/>
  <c r="E122" i="1"/>
  <c r="D122" i="1"/>
  <c r="C122" i="1"/>
  <c r="B122" i="1"/>
  <c r="J121" i="1"/>
  <c r="I121" i="1"/>
  <c r="H121" i="1"/>
  <c r="G121" i="1"/>
  <c r="F121" i="1"/>
  <c r="E121" i="1"/>
  <c r="D121" i="1"/>
  <c r="C121" i="1"/>
  <c r="B121" i="1"/>
  <c r="J120" i="1"/>
  <c r="I120" i="1"/>
  <c r="H120" i="1"/>
  <c r="G120" i="1"/>
  <c r="F120" i="1"/>
  <c r="E120" i="1"/>
  <c r="D120" i="1"/>
  <c r="C120" i="1"/>
  <c r="B120" i="1"/>
  <c r="J119" i="1"/>
  <c r="I119" i="1"/>
  <c r="H119" i="1"/>
  <c r="G119" i="1"/>
  <c r="F119" i="1"/>
  <c r="E119" i="1"/>
  <c r="D119" i="1"/>
  <c r="C119" i="1"/>
  <c r="B119" i="1"/>
  <c r="J118" i="1"/>
  <c r="I118" i="1"/>
  <c r="H118" i="1"/>
  <c r="G118" i="1"/>
  <c r="F118" i="1"/>
  <c r="E118" i="1"/>
  <c r="D118" i="1"/>
  <c r="C118" i="1"/>
  <c r="B118" i="1"/>
  <c r="J117" i="1"/>
  <c r="I117" i="1"/>
  <c r="H117" i="1"/>
  <c r="G117" i="1"/>
  <c r="F117" i="1"/>
  <c r="E117" i="1"/>
  <c r="D117" i="1"/>
  <c r="C117" i="1"/>
  <c r="B117" i="1"/>
  <c r="J116" i="1"/>
  <c r="I116" i="1"/>
  <c r="H116" i="1"/>
  <c r="G116" i="1"/>
  <c r="F116" i="1"/>
  <c r="E116" i="1"/>
  <c r="D116" i="1"/>
  <c r="C116" i="1"/>
  <c r="B116" i="1"/>
  <c r="J115" i="1"/>
  <c r="I115" i="1"/>
  <c r="H115" i="1"/>
  <c r="G115" i="1"/>
  <c r="F115" i="1"/>
  <c r="E115" i="1"/>
  <c r="D115" i="1"/>
  <c r="C115" i="1"/>
  <c r="B115" i="1"/>
  <c r="J114" i="1"/>
  <c r="I114" i="1"/>
  <c r="H114" i="1"/>
  <c r="G114" i="1"/>
  <c r="F114" i="1"/>
  <c r="E114" i="1"/>
  <c r="D114" i="1"/>
  <c r="C114" i="1"/>
  <c r="B114" i="1"/>
  <c r="J113" i="1"/>
  <c r="I113" i="1"/>
  <c r="H113" i="1"/>
  <c r="G113" i="1"/>
  <c r="F113" i="1"/>
  <c r="E113" i="1"/>
  <c r="D113" i="1"/>
  <c r="C113" i="1"/>
  <c r="B113" i="1"/>
  <c r="J112" i="1"/>
  <c r="I112" i="1"/>
  <c r="H112" i="1"/>
  <c r="G112" i="1"/>
  <c r="F112" i="1"/>
  <c r="E112" i="1"/>
  <c r="D112" i="1"/>
  <c r="C112" i="1"/>
  <c r="B112" i="1"/>
  <c r="J111" i="1"/>
  <c r="I111" i="1"/>
  <c r="H111" i="1"/>
  <c r="G111" i="1"/>
  <c r="F111" i="1"/>
  <c r="E111" i="1"/>
  <c r="D111" i="1"/>
  <c r="C111" i="1"/>
  <c r="B111" i="1"/>
  <c r="J110" i="1"/>
  <c r="I110" i="1"/>
  <c r="H110" i="1"/>
  <c r="G110" i="1"/>
  <c r="F110" i="1"/>
  <c r="E110" i="1"/>
  <c r="D110" i="1"/>
  <c r="C110" i="1"/>
  <c r="B110" i="1"/>
  <c r="J109" i="1"/>
  <c r="I109" i="1"/>
  <c r="H109" i="1"/>
  <c r="G109" i="1"/>
  <c r="F109" i="1"/>
  <c r="E109" i="1"/>
  <c r="D109" i="1"/>
  <c r="C109" i="1"/>
  <c r="B109" i="1"/>
  <c r="J108" i="1"/>
  <c r="I108" i="1"/>
  <c r="H108" i="1"/>
  <c r="G108" i="1"/>
  <c r="F108" i="1"/>
  <c r="E108" i="1"/>
  <c r="D108" i="1"/>
  <c r="C108" i="1"/>
  <c r="B108" i="1"/>
  <c r="J107" i="1"/>
  <c r="I107" i="1"/>
  <c r="H107" i="1"/>
  <c r="G107" i="1"/>
  <c r="F107" i="1"/>
  <c r="E107" i="1"/>
  <c r="D107" i="1"/>
  <c r="C107" i="1"/>
  <c r="B107" i="1"/>
  <c r="J106" i="1"/>
  <c r="I106" i="1"/>
  <c r="H106" i="1"/>
  <c r="G106" i="1"/>
  <c r="F106" i="1"/>
  <c r="E106" i="1"/>
  <c r="D106" i="1"/>
  <c r="C106" i="1"/>
  <c r="B106" i="1"/>
  <c r="J105" i="1"/>
  <c r="I105" i="1"/>
  <c r="H105" i="1"/>
  <c r="G105" i="1"/>
  <c r="F105" i="1"/>
  <c r="E105" i="1"/>
  <c r="D105" i="1"/>
  <c r="C105" i="1"/>
  <c r="B105" i="1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J102" i="1"/>
  <c r="I102" i="1"/>
  <c r="H102" i="1"/>
  <c r="G102" i="1"/>
  <c r="F102" i="1"/>
  <c r="E102" i="1"/>
  <c r="D102" i="1"/>
  <c r="C102" i="1"/>
  <c r="B102" i="1"/>
  <c r="J101" i="1"/>
  <c r="I101" i="1"/>
  <c r="H101" i="1"/>
  <c r="G101" i="1"/>
  <c r="F101" i="1"/>
  <c r="E101" i="1"/>
  <c r="D101" i="1"/>
  <c r="C101" i="1"/>
  <c r="B101" i="1"/>
  <c r="J100" i="1"/>
  <c r="I100" i="1"/>
  <c r="H100" i="1"/>
  <c r="G100" i="1"/>
  <c r="F100" i="1"/>
  <c r="E100" i="1"/>
  <c r="D100" i="1"/>
  <c r="C100" i="1"/>
  <c r="B100" i="1"/>
  <c r="J99" i="1"/>
  <c r="I99" i="1"/>
  <c r="H99" i="1"/>
  <c r="G99" i="1"/>
  <c r="F99" i="1"/>
  <c r="E99" i="1"/>
  <c r="D99" i="1"/>
  <c r="C99" i="1"/>
  <c r="B99" i="1"/>
  <c r="J98" i="1"/>
  <c r="I98" i="1"/>
  <c r="H98" i="1"/>
  <c r="G98" i="1"/>
  <c r="F98" i="1"/>
  <c r="E98" i="1"/>
  <c r="D98" i="1"/>
  <c r="C98" i="1"/>
  <c r="B98" i="1"/>
  <c r="J97" i="1"/>
  <c r="I97" i="1"/>
  <c r="H97" i="1"/>
  <c r="G97" i="1"/>
  <c r="F97" i="1"/>
  <c r="E97" i="1"/>
  <c r="D97" i="1"/>
  <c r="C97" i="1"/>
  <c r="B97" i="1"/>
  <c r="J96" i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4" i="1"/>
  <c r="I94" i="1"/>
  <c r="H94" i="1"/>
  <c r="G94" i="1"/>
  <c r="F94" i="1"/>
  <c r="E94" i="1"/>
  <c r="D94" i="1"/>
  <c r="C94" i="1"/>
  <c r="B94" i="1"/>
  <c r="J93" i="1"/>
  <c r="I93" i="1"/>
  <c r="H93" i="1"/>
  <c r="G93" i="1"/>
  <c r="F93" i="1"/>
  <c r="E93" i="1"/>
  <c r="D93" i="1"/>
  <c r="C93" i="1"/>
  <c r="B93" i="1"/>
  <c r="J92" i="1"/>
  <c r="I92" i="1"/>
  <c r="H92" i="1"/>
  <c r="G92" i="1"/>
  <c r="F92" i="1"/>
  <c r="E92" i="1"/>
  <c r="D92" i="1"/>
  <c r="C92" i="1"/>
  <c r="B92" i="1"/>
  <c r="J91" i="1"/>
  <c r="I91" i="1"/>
  <c r="H91" i="1"/>
  <c r="G91" i="1"/>
  <c r="F91" i="1"/>
  <c r="E91" i="1"/>
  <c r="D91" i="1"/>
  <c r="C91" i="1"/>
  <c r="B91" i="1"/>
  <c r="J90" i="1"/>
  <c r="I90" i="1"/>
  <c r="H90" i="1"/>
  <c r="G90" i="1"/>
  <c r="F90" i="1"/>
  <c r="E90" i="1"/>
  <c r="D90" i="1"/>
  <c r="C90" i="1"/>
  <c r="B90" i="1"/>
  <c r="J89" i="1"/>
  <c r="I89" i="1"/>
  <c r="H89" i="1"/>
  <c r="G89" i="1"/>
  <c r="F89" i="1"/>
  <c r="E89" i="1"/>
  <c r="D89" i="1"/>
  <c r="C89" i="1"/>
  <c r="B89" i="1"/>
  <c r="J88" i="1"/>
  <c r="I88" i="1"/>
  <c r="H88" i="1"/>
  <c r="G88" i="1"/>
  <c r="F88" i="1"/>
  <c r="E88" i="1"/>
  <c r="D88" i="1"/>
  <c r="C88" i="1"/>
  <c r="B88" i="1"/>
  <c r="J87" i="1"/>
  <c r="I87" i="1"/>
  <c r="H87" i="1"/>
  <c r="G87" i="1"/>
  <c r="F87" i="1"/>
  <c r="E87" i="1"/>
  <c r="D87" i="1"/>
  <c r="C87" i="1"/>
  <c r="B87" i="1"/>
  <c r="J86" i="1"/>
  <c r="I86" i="1"/>
  <c r="H86" i="1"/>
  <c r="G86" i="1"/>
  <c r="F86" i="1"/>
  <c r="E86" i="1"/>
  <c r="D86" i="1"/>
  <c r="C86" i="1"/>
  <c r="B86" i="1"/>
  <c r="J85" i="1"/>
  <c r="I85" i="1"/>
  <c r="H85" i="1"/>
  <c r="G85" i="1"/>
  <c r="F85" i="1"/>
  <c r="E85" i="1"/>
  <c r="D85" i="1"/>
  <c r="C85" i="1"/>
  <c r="B85" i="1"/>
  <c r="J84" i="1"/>
  <c r="I84" i="1"/>
  <c r="H84" i="1"/>
  <c r="G84" i="1"/>
  <c r="F84" i="1"/>
  <c r="E84" i="1"/>
  <c r="D84" i="1"/>
  <c r="C84" i="1"/>
  <c r="B84" i="1"/>
  <c r="J83" i="1"/>
  <c r="I83" i="1"/>
  <c r="H83" i="1"/>
  <c r="G83" i="1"/>
  <c r="F83" i="1"/>
  <c r="E83" i="1"/>
  <c r="D83" i="1"/>
  <c r="C83" i="1"/>
  <c r="B83" i="1"/>
  <c r="J82" i="1"/>
  <c r="I82" i="1"/>
  <c r="H82" i="1"/>
  <c r="G82" i="1"/>
  <c r="F82" i="1"/>
  <c r="E82" i="1"/>
  <c r="D82" i="1"/>
  <c r="C82" i="1"/>
  <c r="B82" i="1"/>
  <c r="J81" i="1"/>
  <c r="I81" i="1"/>
  <c r="H81" i="1"/>
  <c r="G81" i="1"/>
  <c r="F81" i="1"/>
  <c r="E81" i="1"/>
  <c r="D81" i="1"/>
  <c r="C81" i="1"/>
  <c r="B81" i="1"/>
  <c r="J80" i="1"/>
  <c r="I80" i="1"/>
  <c r="H80" i="1"/>
  <c r="G80" i="1"/>
  <c r="F80" i="1"/>
  <c r="E80" i="1"/>
  <c r="D80" i="1"/>
  <c r="C80" i="1"/>
  <c r="B80" i="1"/>
  <c r="J79" i="1"/>
  <c r="I79" i="1"/>
  <c r="H79" i="1"/>
  <c r="G79" i="1"/>
  <c r="F79" i="1"/>
  <c r="E79" i="1"/>
  <c r="D79" i="1"/>
  <c r="C79" i="1"/>
  <c r="B79" i="1"/>
  <c r="J78" i="1"/>
  <c r="I78" i="1"/>
  <c r="H78" i="1"/>
  <c r="G78" i="1"/>
  <c r="F78" i="1"/>
  <c r="E78" i="1"/>
  <c r="D78" i="1"/>
  <c r="C78" i="1"/>
  <c r="B78" i="1"/>
  <c r="J77" i="1"/>
  <c r="I77" i="1"/>
  <c r="H77" i="1"/>
  <c r="G77" i="1"/>
  <c r="F77" i="1"/>
  <c r="E77" i="1"/>
  <c r="D77" i="1"/>
  <c r="C77" i="1"/>
  <c r="B77" i="1"/>
  <c r="J76" i="1"/>
  <c r="I76" i="1"/>
  <c r="H76" i="1"/>
  <c r="G76" i="1"/>
  <c r="F76" i="1"/>
  <c r="E76" i="1"/>
  <c r="D76" i="1"/>
  <c r="C76" i="1"/>
  <c r="B76" i="1"/>
  <c r="J75" i="1"/>
  <c r="I75" i="1"/>
  <c r="H75" i="1"/>
  <c r="G75" i="1"/>
  <c r="F75" i="1"/>
  <c r="E75" i="1"/>
  <c r="D75" i="1"/>
  <c r="C75" i="1"/>
  <c r="B75" i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J70" i="1"/>
  <c r="I70" i="1"/>
  <c r="H70" i="1"/>
  <c r="G70" i="1"/>
  <c r="F70" i="1"/>
  <c r="E70" i="1"/>
  <c r="D70" i="1"/>
  <c r="C70" i="1"/>
  <c r="B70" i="1"/>
  <c r="J69" i="1"/>
  <c r="I69" i="1"/>
  <c r="H69" i="1"/>
  <c r="G69" i="1"/>
  <c r="F69" i="1"/>
  <c r="E69" i="1"/>
  <c r="D69" i="1"/>
  <c r="C69" i="1"/>
  <c r="B69" i="1"/>
  <c r="J68" i="1"/>
  <c r="I68" i="1"/>
  <c r="H68" i="1"/>
  <c r="G68" i="1"/>
  <c r="F68" i="1"/>
  <c r="E68" i="1"/>
  <c r="D68" i="1"/>
  <c r="C68" i="1"/>
  <c r="B68" i="1"/>
  <c r="J67" i="1"/>
  <c r="I67" i="1"/>
  <c r="H67" i="1"/>
  <c r="G67" i="1"/>
  <c r="F67" i="1"/>
  <c r="E67" i="1"/>
  <c r="D67" i="1"/>
  <c r="C67" i="1"/>
  <c r="B67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J58" i="1"/>
  <c r="I58" i="1"/>
  <c r="H58" i="1"/>
  <c r="G58" i="1"/>
  <c r="F58" i="1"/>
  <c r="E58" i="1"/>
  <c r="D58" i="1"/>
  <c r="C58" i="1"/>
  <c r="B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/>
  <c r="J51" i="1"/>
  <c r="I51" i="1"/>
  <c r="H51" i="1"/>
  <c r="G51" i="1"/>
  <c r="F51" i="1"/>
  <c r="E51" i="1"/>
  <c r="D51" i="1"/>
  <c r="C51" i="1"/>
  <c r="B51" i="1"/>
  <c r="J50" i="1"/>
  <c r="I50" i="1"/>
  <c r="H50" i="1"/>
  <c r="G50" i="1"/>
  <c r="F50" i="1"/>
  <c r="E50" i="1"/>
  <c r="D50" i="1"/>
  <c r="C50" i="1"/>
  <c r="B50" i="1"/>
  <c r="J49" i="1"/>
  <c r="I49" i="1"/>
  <c r="H49" i="1"/>
  <c r="G49" i="1"/>
  <c r="F49" i="1"/>
  <c r="E49" i="1"/>
  <c r="D49" i="1"/>
  <c r="C49" i="1"/>
  <c r="B49" i="1"/>
  <c r="J48" i="1"/>
  <c r="I48" i="1"/>
  <c r="H48" i="1"/>
  <c r="G48" i="1"/>
  <c r="F48" i="1"/>
  <c r="E48" i="1"/>
  <c r="D48" i="1"/>
  <c r="C48" i="1"/>
  <c r="B48" i="1"/>
  <c r="J47" i="1"/>
  <c r="I47" i="1"/>
  <c r="H47" i="1"/>
  <c r="G47" i="1"/>
  <c r="F47" i="1"/>
  <c r="E47" i="1"/>
  <c r="D47" i="1"/>
  <c r="C47" i="1"/>
  <c r="B47" i="1"/>
  <c r="J46" i="1"/>
  <c r="I46" i="1"/>
  <c r="H46" i="1"/>
  <c r="G46" i="1"/>
  <c r="F46" i="1"/>
  <c r="E46" i="1"/>
  <c r="D46" i="1"/>
  <c r="C46" i="1"/>
  <c r="B46" i="1"/>
  <c r="J45" i="1"/>
  <c r="I45" i="1"/>
  <c r="H45" i="1"/>
  <c r="G45" i="1"/>
  <c r="F45" i="1"/>
  <c r="E45" i="1"/>
  <c r="D45" i="1"/>
  <c r="C45" i="1"/>
  <c r="B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<sst xmlns="http://schemas.openxmlformats.org/spreadsheetml/2006/main" count="2290" uniqueCount="561">
  <si>
    <t>Fund Descr</t>
  </si>
  <si>
    <t>fund</t>
  </si>
  <si>
    <t>Func</t>
  </si>
  <si>
    <t>Obj</t>
  </si>
  <si>
    <t>Sobj</t>
  </si>
  <si>
    <t>Org</t>
  </si>
  <si>
    <t>Fscl Yr</t>
  </si>
  <si>
    <t>Pgm</t>
  </si>
  <si>
    <t>Ed Span</t>
  </si>
  <si>
    <t>Proj Dtl</t>
  </si>
  <si>
    <t>Description</t>
  </si>
  <si>
    <t>Next Yr Approved</t>
  </si>
  <si>
    <t>GENERAL FUND</t>
  </si>
  <si>
    <t>SUBS DISTRICTWIDE</t>
  </si>
  <si>
    <t>EXTRA DUTY PROFESSIONAL</t>
  </si>
  <si>
    <t>UIL Stipend pay</t>
  </si>
  <si>
    <t>EXTRA DUTY SUMMER SCHOOL</t>
  </si>
  <si>
    <t>EXTRA DUTY PERSONNEL</t>
  </si>
  <si>
    <t>PROFESSIONAL PERSONNEL</t>
  </si>
  <si>
    <t>SLP/A</t>
  </si>
  <si>
    <t>XTRA DUTY SUPPORT PERSONNEL</t>
  </si>
  <si>
    <t>SUPPORT SUB</t>
  </si>
  <si>
    <t>INSTRUCTIONAL AIDES SUBS</t>
  </si>
  <si>
    <t>SUPPORT PERSONNEL</t>
  </si>
  <si>
    <t>SS MEDICARE</t>
  </si>
  <si>
    <t>HEALTH INSURANCE</t>
  </si>
  <si>
    <t>WORKERS COMPENSATION</t>
  </si>
  <si>
    <t>WORKER'S COMPENSATION</t>
  </si>
  <si>
    <t>TRS ON-BEHALF BENEFIT</t>
  </si>
  <si>
    <t>TRS ON BEHALF</t>
  </si>
  <si>
    <t>MEDICARE PART D</t>
  </si>
  <si>
    <t>TEACHER RETIREMENT TRS CARE</t>
  </si>
  <si>
    <t>TRS CARE BENEFITS</t>
  </si>
  <si>
    <t>BEH Services</t>
  </si>
  <si>
    <t>Professional Services</t>
  </si>
  <si>
    <t>VI Services</t>
  </si>
  <si>
    <t>Speech Services</t>
  </si>
  <si>
    <t>AI/RDSPD</t>
  </si>
  <si>
    <t>DHH Services</t>
  </si>
  <si>
    <t>PT Service</t>
  </si>
  <si>
    <t>LSSP Services (AIM)</t>
  </si>
  <si>
    <t>OT Services</t>
  </si>
  <si>
    <t>STUDENT TUITION</t>
  </si>
  <si>
    <t>ESC20 Commit:  Rltd Srvcs CoOp</t>
  </si>
  <si>
    <t>ESC SERVICES</t>
  </si>
  <si>
    <t>ADOBE NAMED USER LICENSING</t>
  </si>
  <si>
    <t>CLASSWIZE</t>
  </si>
  <si>
    <t>TEKSBank TEST BANK GENERATOR</t>
  </si>
  <si>
    <t>SP ED ESC SERVICES</t>
  </si>
  <si>
    <t>PEEC PRE-K EARLY CHILDHOOD EDU</t>
  </si>
  <si>
    <t>DISCOVERY EDUCATION EXPERIENCE</t>
  </si>
  <si>
    <t>GT SERVICES COOPERATIVE</t>
  </si>
  <si>
    <t>FIBER 20 DISTRICT</t>
  </si>
  <si>
    <t>LIVING SCIENCE COOPERATIVE</t>
  </si>
  <si>
    <t>TEKS RESOURCE SYSTEM</t>
  </si>
  <si>
    <t>CONTRACTED REPAIRS</t>
  </si>
  <si>
    <t>AG CONTRACTED MAINT&amp;REPAIR</t>
  </si>
  <si>
    <t>GRADUATION CHAIR RENTALS</t>
  </si>
  <si>
    <t>AG RENTALS</t>
  </si>
  <si>
    <t>INTERPRETER SUPPORT</t>
  </si>
  <si>
    <t>CHEMICAL DISPOSAL FOR CHEM LAB</t>
  </si>
  <si>
    <t>ASL INTERPRETER</t>
  </si>
  <si>
    <t>FRONTLINE BILINGUAL ARD TRANSL</t>
  </si>
  <si>
    <t>RICOH Per Copy</t>
  </si>
  <si>
    <t>FRONTLINE ESpEd Annual</t>
  </si>
  <si>
    <t>HOMEBOUND SpED SERVICES</t>
  </si>
  <si>
    <t>RICOH PER COPY</t>
  </si>
  <si>
    <t>RICOH Per copy</t>
  </si>
  <si>
    <t>TEACHTOWN</t>
  </si>
  <si>
    <t>CONTRACTED SERVICES</t>
  </si>
  <si>
    <t>INST BAND MISC CONTRACTED SVC</t>
  </si>
  <si>
    <t>INSTRUCTIONAL MATERIALS</t>
  </si>
  <si>
    <t>READING MATERIALS</t>
  </si>
  <si>
    <t>ART CLASSROOM FURNITURE</t>
  </si>
  <si>
    <t>CHROMEBOOKS</t>
  </si>
  <si>
    <t>SUPPLES &gt;$250 &lt;$5,000</t>
  </si>
  <si>
    <t>TEACHER CHROMEBOOK REPLACEMENT</t>
  </si>
  <si>
    <t>TEACHER CHROMEBOOKS</t>
  </si>
  <si>
    <t>FURNITURE</t>
  </si>
  <si>
    <t>BIM  TECH &gt;$250  &lt;$5,000</t>
  </si>
  <si>
    <t>DESKTOP-MONITORS-MINI PC</t>
  </si>
  <si>
    <t>SUPPLIES &gt;$250 &lt;$5,000</t>
  </si>
  <si>
    <t>NEWLINE PANEL REPLACEMENT</t>
  </si>
  <si>
    <t>GoalBook</t>
  </si>
  <si>
    <t>YONDR</t>
  </si>
  <si>
    <t>ACTIVE PANEL</t>
  </si>
  <si>
    <t>LAS LINKS</t>
  </si>
  <si>
    <t>LEAD4WARD</t>
  </si>
  <si>
    <t>DYSLEXIA SUPPLIES</t>
  </si>
  <si>
    <t>ADOBE PRACTICE TEST</t>
  </si>
  <si>
    <t>HEADSETS WITH MICROPHONES</t>
  </si>
  <si>
    <t>LEXIA Software Campus Share</t>
  </si>
  <si>
    <t>ELAR-7</t>
  </si>
  <si>
    <t>ELAR-8</t>
  </si>
  <si>
    <t>Journalism</t>
  </si>
  <si>
    <t>Social Studies - 8</t>
  </si>
  <si>
    <t>Spanish -1/2</t>
  </si>
  <si>
    <t>PE/Health- 6-8</t>
  </si>
  <si>
    <t>Tech App 6-8</t>
  </si>
  <si>
    <t>ELAR -6</t>
  </si>
  <si>
    <t>FLORAL OASIS TOOL SUPPLIES</t>
  </si>
  <si>
    <t>Dyslexia Supplies</t>
  </si>
  <si>
    <t>Frontline Bilingual</t>
  </si>
  <si>
    <t>FRONTLINE BILINGUAL</t>
  </si>
  <si>
    <t>NATIONAL HEALTH CAREER ASSOC.</t>
  </si>
  <si>
    <t>GT SUPPLIES &amp; MATERIALS</t>
  </si>
  <si>
    <t>Robotics</t>
  </si>
  <si>
    <t>Theatre Supplies</t>
  </si>
  <si>
    <t>Dyslexia Screener TPRI</t>
  </si>
  <si>
    <t>GENERAL SUPPLIES</t>
  </si>
  <si>
    <t>BILINGUAL SUPPLIES</t>
  </si>
  <si>
    <t>Science-8</t>
  </si>
  <si>
    <t>Math-6</t>
  </si>
  <si>
    <t>Math-7</t>
  </si>
  <si>
    <t>Math-8</t>
  </si>
  <si>
    <t>Social Studies -6/7</t>
  </si>
  <si>
    <t>Art 6-8</t>
  </si>
  <si>
    <t>ADOBE CERTIFICATION TEST</t>
  </si>
  <si>
    <t>Sped General Supplies</t>
  </si>
  <si>
    <t>CHROMEBOOK REPAIR PARTS</t>
  </si>
  <si>
    <t>GENERAL SUPPLIES 2nd</t>
  </si>
  <si>
    <t>Science 6/7</t>
  </si>
  <si>
    <t>GENERAL SUPPLIES 3rd</t>
  </si>
  <si>
    <t>GENERAL SUPPLIES 5th</t>
  </si>
  <si>
    <t>CHARACTER STRONG</t>
  </si>
  <si>
    <t>ESC SERVICES ADOBE LICENSES</t>
  </si>
  <si>
    <t>SUPPLIES</t>
  </si>
  <si>
    <t>Math Stream - Supplemental Mat</t>
  </si>
  <si>
    <t>AMPLIFY</t>
  </si>
  <si>
    <t>KINESIOLOGY</t>
  </si>
  <si>
    <t>ELAR SUPPLIES</t>
  </si>
  <si>
    <t>SOCIAL STUDIES SUPPLIES</t>
  </si>
  <si>
    <t>ART SUPPLIES</t>
  </si>
  <si>
    <t>Field Trips</t>
  </si>
  <si>
    <t>IXL</t>
  </si>
  <si>
    <t>CIP/DIP Software</t>
  </si>
  <si>
    <t>Zearn - Supplemental Math prog</t>
  </si>
  <si>
    <t>PE SUPPLIES</t>
  </si>
  <si>
    <t>GENERAL MUSIC SUPPLIES</t>
  </si>
  <si>
    <t>MARIACHI MUSIC SUPPLIES</t>
  </si>
  <si>
    <t>GENERAL SUPPLIES 4th</t>
  </si>
  <si>
    <t>DYNAREX VITALS MONITOR W/STAND</t>
  </si>
  <si>
    <t>CCMA STUDENT UNIFORMS</t>
  </si>
  <si>
    <t>FLORAL GENERAL SUPPLIES</t>
  </si>
  <si>
    <t>SCIENCE SUPPLIES</t>
  </si>
  <si>
    <t>MathStream - Supplemental Math</t>
  </si>
  <si>
    <t>GENERAL BAND SUPPLIES</t>
  </si>
  <si>
    <t>EDGENUITY</t>
  </si>
  <si>
    <t>Math Manipulative Kits</t>
  </si>
  <si>
    <t>Supplies- Medical Program</t>
  </si>
  <si>
    <t>Science Lab Kits</t>
  </si>
  <si>
    <t>PAPER FOR INSTRUCTIONAL USE</t>
  </si>
  <si>
    <t>AMPLIFY-MCLASS, TIER 2, TIER 3</t>
  </si>
  <si>
    <t>Mathia - Supplemental Math Pro</t>
  </si>
  <si>
    <t>INSTRUCTIONAL SUPPLIES</t>
  </si>
  <si>
    <t>MICROSOFT SITE LICENSES</t>
  </si>
  <si>
    <t>AG GENERAL SUPPLIES</t>
  </si>
  <si>
    <t>TCEA CONFERENCE</t>
  </si>
  <si>
    <t>AG EMPLOYEE TRAVEL</t>
  </si>
  <si>
    <t>GT Student Field Trips</t>
  </si>
  <si>
    <t>6TH GRADE FIELD TRIP</t>
  </si>
  <si>
    <t>7TH GRADE FIELD TRIP</t>
  </si>
  <si>
    <t>8TH GRADE FIELD TRIP</t>
  </si>
  <si>
    <t>BOYS &amp; GIRLS STATE FIELD TRIP</t>
  </si>
  <si>
    <t>TRAVEL &amp; REGISTRATION FEES</t>
  </si>
  <si>
    <t>STUDENT TRAVEL &amp; REGISTRATION</t>
  </si>
  <si>
    <t>STUDENT FIELD TRIPS</t>
  </si>
  <si>
    <t>TRAVEL AND SUB ENTRY FEES ST</t>
  </si>
  <si>
    <t>AG STUDENT TRAVEL</t>
  </si>
  <si>
    <t>ELAR CO-CURRICLAR FIELD TRIP</t>
  </si>
  <si>
    <t>TRAVEL/UIL</t>
  </si>
  <si>
    <t>TCEA MEMBERSHIP</t>
  </si>
  <si>
    <t>TAGT Membership</t>
  </si>
  <si>
    <t>Horticulture Membership Dues</t>
  </si>
  <si>
    <t>MEMBERSHIP DUES</t>
  </si>
  <si>
    <t>PROFESSIONAL DUES</t>
  </si>
  <si>
    <t>Dues Ag Dept</t>
  </si>
  <si>
    <t>AWARDS</t>
  </si>
  <si>
    <t>OTHER MISC SNACKS</t>
  </si>
  <si>
    <t>SPED SNACKS</t>
  </si>
  <si>
    <t>UIL FOOD</t>
  </si>
  <si>
    <t>INSTRUCTIONAL FOOD SNACKS WATE</t>
  </si>
  <si>
    <t>ESL Testing Reimb</t>
  </si>
  <si>
    <t>CERTIFICATION REIMBURSEMENTS</t>
  </si>
  <si>
    <t>STAAR/Tutoring SNACKS</t>
  </si>
  <si>
    <t>STUDENT RECOGNITIONS FOOD &amp; RE</t>
  </si>
  <si>
    <t>GRADUATION FOOD &amp; REFRESHMENTS</t>
  </si>
  <si>
    <t>SWANK</t>
  </si>
  <si>
    <t>TEXAS COLLEGE BRIDGE</t>
  </si>
  <si>
    <t>AG MISCELLANEOUS</t>
  </si>
  <si>
    <t>NATIONAL EXAM</t>
  </si>
  <si>
    <t>Ag Certifications</t>
  </si>
  <si>
    <t>INDUSTRY CERTIFICATIONS</t>
  </si>
  <si>
    <t>CAPITAL LEASE OF FURNITURE EQU</t>
  </si>
  <si>
    <t>LIBRARY AIDE SUB</t>
  </si>
  <si>
    <t>Medicare Part D</t>
  </si>
  <si>
    <t>ESC20 TRAININGS</t>
  </si>
  <si>
    <t>ESC20 REGISTRATION FEES</t>
  </si>
  <si>
    <t>ESC20 TRAINING</t>
  </si>
  <si>
    <t>LIBRARY RESOURCES COOPERATIVE</t>
  </si>
  <si>
    <t>FOLLETT DESTINY HS PORTION</t>
  </si>
  <si>
    <t>FOLLETT DESTINY JH PORTION</t>
  </si>
  <si>
    <t>FOLLETT DESTINY ELEM PORTION</t>
  </si>
  <si>
    <t>LIBRARY BOOKS</t>
  </si>
  <si>
    <t>JH FURNITURE/MISC.</t>
  </si>
  <si>
    <t>LIBRARY GENERAL SUPPLIES</t>
  </si>
  <si>
    <t>LIBRARY SUPPLIES</t>
  </si>
  <si>
    <t>TECHNOLOGY SUPPLIES</t>
  </si>
  <si>
    <t>DESTINY RESOURCE MANAGER</t>
  </si>
  <si>
    <t>SpEd ESC Services</t>
  </si>
  <si>
    <t>BILINGUAL AND ESL COOPERATIVE</t>
  </si>
  <si>
    <t>PROFESSIONAL DEVELOPMENT SUPPL</t>
  </si>
  <si>
    <t>TRAVEL AND REGISTRATION FEES</t>
  </si>
  <si>
    <t>PD MEALS AND REFRESHMENTS</t>
  </si>
  <si>
    <t>P.D. MEALS REFRESHMENTS</t>
  </si>
  <si>
    <t>PD FOOD AND REFRESHMENTS</t>
  </si>
  <si>
    <t>ESC20 SERVICES</t>
  </si>
  <si>
    <t>C&amp;I TECHNOLOGY EQUIPMENT</t>
  </si>
  <si>
    <t>C&amp;I TECHNOLOGY SUPPLIES</t>
  </si>
  <si>
    <t>C&amp;I EMPLOYEE TRAVEL</t>
  </si>
  <si>
    <t>DUES</t>
  </si>
  <si>
    <t>MISC OPERATING COSTS</t>
  </si>
  <si>
    <t>Interim Admin Stipends</t>
  </si>
  <si>
    <t>GROUP HEALTH AND LIFE INSURANC</t>
  </si>
  <si>
    <t>TRS ON BEHALF PYMT</t>
  </si>
  <si>
    <t>OFFICE STAFF COMPUTERS</t>
  </si>
  <si>
    <t>EDUCATORS HANDBOOK REFERRALS</t>
  </si>
  <si>
    <t>SMART PASS</t>
  </si>
  <si>
    <t>PIKMYKID</t>
  </si>
  <si>
    <t>PRINCIPAL OFFICE SUPPLIES</t>
  </si>
  <si>
    <t>TASA MEMBERSHIP</t>
  </si>
  <si>
    <t>TASSP MEMBERSHIP</t>
  </si>
  <si>
    <t>TEPSA CONFERENCE</t>
  </si>
  <si>
    <t>Dues TASA</t>
  </si>
  <si>
    <t>LEADERSHIP MEETING FOOD SNACKS</t>
  </si>
  <si>
    <t>OTHER OPERATING</t>
  </si>
  <si>
    <t>FOOD SNACKS WATER MEALS</t>
  </si>
  <si>
    <t>STIPEND</t>
  </si>
  <si>
    <t>CPI Professional Stipend</t>
  </si>
  <si>
    <t>LSSP SIGN ON BONUS</t>
  </si>
  <si>
    <t>Dyslexia Prog. Stipend</t>
  </si>
  <si>
    <t>PROF. SUPPORT SALARY</t>
  </si>
  <si>
    <t>ESC20 COUNSELOR TRAINING</t>
  </si>
  <si>
    <t>SCHOOL COUNSELOR COOPERATIVE</t>
  </si>
  <si>
    <t>TESTING MATERIALS</t>
  </si>
  <si>
    <t>ED ADV TESTHOUND</t>
  </si>
  <si>
    <t>COUNSELOR SUPPLIES</t>
  </si>
  <si>
    <t>COUNSELOR TRAVEL &amp; REGISTRATIO</t>
  </si>
  <si>
    <t>TRAVEL SUB EMPLOYEE ONLY</t>
  </si>
  <si>
    <t>Dues-Special Education</t>
  </si>
  <si>
    <t>COUNSELOR MEMBERSHIP DUES</t>
  </si>
  <si>
    <t>DUES-COLLEGE BOARD</t>
  </si>
  <si>
    <t>ESC 20 TRAINING</t>
  </si>
  <si>
    <t>SCHOOL HEALTH COOPERATIVE</t>
  </si>
  <si>
    <t>RICOH PRINTING &amp; COPIES</t>
  </si>
  <si>
    <t>CONTRACTED SVC HEALTH SVC</t>
  </si>
  <si>
    <t>SHARS</t>
  </si>
  <si>
    <t>GENERAL SUPPLIES &gt;$250&lt; $5,000</t>
  </si>
  <si>
    <t>ECC HEALTH SVC SUPPLIES</t>
  </si>
  <si>
    <t>DISTRICT GENERAL SUPPLIES</t>
  </si>
  <si>
    <t>HEALTH SVC SUPPLIES</t>
  </si>
  <si>
    <t>BUS DRIVER SUB</t>
  </si>
  <si>
    <t>ATTENDANCE INCENTIVE</t>
  </si>
  <si>
    <t>DRUG TESTING NON ESC20</t>
  </si>
  <si>
    <t>EDUCATION SVC CENTER</t>
  </si>
  <si>
    <t>ESC20 DRUG AND ALC TESTING</t>
  </si>
  <si>
    <t>ESC20 BUS DRIVER PHYSICALS</t>
  </si>
  <si>
    <t>ESC20 BUS DRIVER CERTIFICATION</t>
  </si>
  <si>
    <t>TRANSPORTATION REPAIRS</t>
  </si>
  <si>
    <t>ELDT TRAINING</t>
  </si>
  <si>
    <t>REI CAMERA INSTALLATION (6 BUS</t>
  </si>
  <si>
    <t>SAFE SCHOOLS TRAINING</t>
  </si>
  <si>
    <t>MISC CONTRACTED SERVICES</t>
  </si>
  <si>
    <t>GASOLINE &amp; FUEL</t>
  </si>
  <si>
    <t>TRANSPORTATION RADIOS</t>
  </si>
  <si>
    <t>OUTDOOR ACCESS POINT</t>
  </si>
  <si>
    <t>COMPUTERS MONITORS</t>
  </si>
  <si>
    <t>TECHNOLOGY DRIVER TABLETS</t>
  </si>
  <si>
    <t>SUPPLIES &gt; $250 &lt; $5,000</t>
  </si>
  <si>
    <t>TRAVERSA TYLER TECHNOLOGIES</t>
  </si>
  <si>
    <t>BUS PARTS</t>
  </si>
  <si>
    <t>AUTO LIABILITY,. AUTO DAMAGE</t>
  </si>
  <si>
    <t>YEARLY VEHICLE INSPECTIONS</t>
  </si>
  <si>
    <t>DEPARTMENT TRAINING MEALS</t>
  </si>
  <si>
    <t>MISC OPERATING</t>
  </si>
  <si>
    <t>Extra Duty Pay - Powerlifting</t>
  </si>
  <si>
    <t>Prof Ath Trip Driver</t>
  </si>
  <si>
    <t>SUMMER CONDITIONING</t>
  </si>
  <si>
    <t>EXTRA DUTY PERSONNEL one act p</t>
  </si>
  <si>
    <t>SUMMER CONDITIONING HRLY</t>
  </si>
  <si>
    <t>COLOR GUARD OT SUPPORT</t>
  </si>
  <si>
    <t>ATHL SUPPORT GATE BOOKS CLOCK</t>
  </si>
  <si>
    <t>SUPPORT SALARIES</t>
  </si>
  <si>
    <t>Student Drug Testing ESC20</t>
  </si>
  <si>
    <t>CONTRACTED MAINTENANCE AND REP</t>
  </si>
  <si>
    <t>RENTAL FEES</t>
  </si>
  <si>
    <t>RENTALS - OPERATING LEASES</t>
  </si>
  <si>
    <t>ATT Devices (3) Monthly Fee</t>
  </si>
  <si>
    <t>Ambulance Srvcs HS</t>
  </si>
  <si>
    <t>Screen Printing Services</t>
  </si>
  <si>
    <t>CLINICIAN FEES</t>
  </si>
  <si>
    <t>HELMET RECONDITIONING</t>
  </si>
  <si>
    <t>CPR Training</t>
  </si>
  <si>
    <t>HELMET RECONDITIONING HS</t>
  </si>
  <si>
    <t>Contracted Services</t>
  </si>
  <si>
    <t>GAME OFFICIALS NON ARBITER</t>
  </si>
  <si>
    <t>ARBITER PAY OFFICIALS</t>
  </si>
  <si>
    <t>DEPARTMENT FUEL</t>
  </si>
  <si>
    <t>BAND INSTRUMENTS</t>
  </si>
  <si>
    <t>CHESS SUPPLIES</t>
  </si>
  <si>
    <t>CO/EXTRA CURRIC SUPPLIES</t>
  </si>
  <si>
    <t>RICOH Per Copy 19-20</t>
  </si>
  <si>
    <t>Cheer</t>
  </si>
  <si>
    <t>ROBOTICS SUPPLIES</t>
  </si>
  <si>
    <t>BATTLE OF FLOWERS SUPPLIES</t>
  </si>
  <si>
    <t>Golf</t>
  </si>
  <si>
    <t>COLOR GUARD SUPPLIES</t>
  </si>
  <si>
    <t>Cross Country</t>
  </si>
  <si>
    <t>6TH GRADE PRE-ATHLETICS</t>
  </si>
  <si>
    <t>Volleyball</t>
  </si>
  <si>
    <t>Boys BBall</t>
  </si>
  <si>
    <t>Girls BBall</t>
  </si>
  <si>
    <t>Girls Powerlifting</t>
  </si>
  <si>
    <t>Boys Powerlifting</t>
  </si>
  <si>
    <t>Softball</t>
  </si>
  <si>
    <t>Baseball</t>
  </si>
  <si>
    <t>Boys Track</t>
  </si>
  <si>
    <t>Girls Track</t>
  </si>
  <si>
    <t>CHEER Supplies</t>
  </si>
  <si>
    <t>ATHLETIC OFFICE SUPPLIES</t>
  </si>
  <si>
    <t>Football</t>
  </si>
  <si>
    <t>Sports Medicine</t>
  </si>
  <si>
    <t>Uniforms</t>
  </si>
  <si>
    <t>ONE ACT PLAY SUPPLIES</t>
  </si>
  <si>
    <t>PLAYOFF TRAVEL EMPLOYEE</t>
  </si>
  <si>
    <t>ROBOTICS EMPLOYEE TRAVEL</t>
  </si>
  <si>
    <t>ATHLETIC EMPLOYEE TRAVEL</t>
  </si>
  <si>
    <t>ONE ACT PLAY STUDENT TRAVEL</t>
  </si>
  <si>
    <t>TRAVEL AND SUBSISTENCE STUDENT</t>
  </si>
  <si>
    <t>PLAYOFF STUDENT TRAVEL</t>
  </si>
  <si>
    <t>ROBOTICS STUDENT TRAVEL</t>
  </si>
  <si>
    <t>ROBOTICS REGISTRATION</t>
  </si>
  <si>
    <t>CHEER Entry Fees</t>
  </si>
  <si>
    <t>JH Athl Trvl Entry Fee</t>
  </si>
  <si>
    <t>Playoff Hotel</t>
  </si>
  <si>
    <t>Playoff Entry Fee</t>
  </si>
  <si>
    <t>JH Athl Trvl Meals</t>
  </si>
  <si>
    <t>Playoff Meals</t>
  </si>
  <si>
    <t>HS Athl Trvl Entry Fee</t>
  </si>
  <si>
    <t>HS Athl Trvl Meals</t>
  </si>
  <si>
    <t>THE BROKERAGE STORE</t>
  </si>
  <si>
    <t>CO/EXTRA CURRIC TRAVEL</t>
  </si>
  <si>
    <t>Dues THSPA</t>
  </si>
  <si>
    <t>Dues - THSWPA</t>
  </si>
  <si>
    <t>THSBCA Dues</t>
  </si>
  <si>
    <t>Tex Girls Coaches Assoc Dues</t>
  </si>
  <si>
    <t>UIL Annual Dues</t>
  </si>
  <si>
    <t>THSCA Dues</t>
  </si>
  <si>
    <t>DUES - District Exec Committee</t>
  </si>
  <si>
    <t>Awards</t>
  </si>
  <si>
    <t>MISCELLANEOUS OPERATING</t>
  </si>
  <si>
    <t>UIL ACADEMICS</t>
  </si>
  <si>
    <t>FEES &amp; DUES MISC EXP HS</t>
  </si>
  <si>
    <t>UIL BAND ENTRY FEES</t>
  </si>
  <si>
    <t>HOSPITALITY MEALS</t>
  </si>
  <si>
    <t>UIL Academic Fees</t>
  </si>
  <si>
    <t>SUPPORT STAFF</t>
  </si>
  <si>
    <t>WALSH GALLEGOS ATTORNEY</t>
  </si>
  <si>
    <t>AUDIT SERVICES-COLEMAN HORTON</t>
  </si>
  <si>
    <t>MCAD COLLECTION COMMISSION</t>
  </si>
  <si>
    <t>MCAD PRO RATA SHARE</t>
  </si>
  <si>
    <t>ESC 20 REGISTRATION FEES</t>
  </si>
  <si>
    <t>PURCHASING COOPERATIVE</t>
  </si>
  <si>
    <t>ESC 12 PAYROLL ACADEMY</t>
  </si>
  <si>
    <t>HUMAN CAPITAL SVC LEADERSHIP A</t>
  </si>
  <si>
    <t>BUSINESS MANAGER COOPERATIVE</t>
  </si>
  <si>
    <t>Board Training</t>
  </si>
  <si>
    <t>AWARDS AND RECOGNITIONS</t>
  </si>
  <si>
    <t>GOOGLE FORMS ANNUAL FEE</t>
  </si>
  <si>
    <t>Wireless service chromebooks</t>
  </si>
  <si>
    <t>RECORDS RETENTION/MNGMNT (RCI)</t>
  </si>
  <si>
    <t>BOARD ELECTION COST</t>
  </si>
  <si>
    <t>SUPPLIES &gt;$250&lt;$5000</t>
  </si>
  <si>
    <t>General Supplies</t>
  </si>
  <si>
    <t>SUB TRAINING SUPPLIES</t>
  </si>
  <si>
    <t>CONVOCATION SHIRTS</t>
  </si>
  <si>
    <t>BOARDBOOK</t>
  </si>
  <si>
    <t>NEWSLETTER SUBSCRIPTIONS</t>
  </si>
  <si>
    <t>CONVOCATION SUPPLIES</t>
  </si>
  <si>
    <t>FRONTLINE HR</t>
  </si>
  <si>
    <t>RAC SYMPOSIUM</t>
  </si>
  <si>
    <t>Registration Fees-Training</t>
  </si>
  <si>
    <t>Winter Governance</t>
  </si>
  <si>
    <t>Superintendent Travel</t>
  </si>
  <si>
    <t>CONFERENCE / REGISTRATION FEES</t>
  </si>
  <si>
    <t>WINTER GOVERNANCE SMITH</t>
  </si>
  <si>
    <t>WINTER GOVERNANCE RODRIGUEZ</t>
  </si>
  <si>
    <t>WINTER GOVERNANCE ALDERETE</t>
  </si>
  <si>
    <t>WINTER GOVERNANCE GARZA</t>
  </si>
  <si>
    <t>WINTER GOVERNANCE BESA</t>
  </si>
  <si>
    <t>WINTER GOVERNANCE GENTRY</t>
  </si>
  <si>
    <t>TXEDCON ALMENDAREZ</t>
  </si>
  <si>
    <t>MEXICAN AMERICAN CONFERENCE</t>
  </si>
  <si>
    <t>Devine News Mandatory Postings</t>
  </si>
  <si>
    <t>TASBO DUES</t>
  </si>
  <si>
    <t>GO MEDINA</t>
  </si>
  <si>
    <t>FRIENDS OF TEXAS PUBLIC SCHOOL</t>
  </si>
  <si>
    <t>TASA SMALL SCHOOLS NETWORK</t>
  </si>
  <si>
    <t>TASB Membership Renewal</t>
  </si>
  <si>
    <t>TACS Membership</t>
  </si>
  <si>
    <t>TX Rural ED Association</t>
  </si>
  <si>
    <t>MA School Board Association Du</t>
  </si>
  <si>
    <t>TASB HR ANNUAL MEMBERSHIP</t>
  </si>
  <si>
    <t>EQUITY CENTER</t>
  </si>
  <si>
    <t>TASB Policy On-Line Annual Due</t>
  </si>
  <si>
    <t>TASB ANN. MEMBERSHIP DUES</t>
  </si>
  <si>
    <t>TASBO CENTER FOR SCHOOL FINANC</t>
  </si>
  <si>
    <t>STUDENT RECOGNITION</t>
  </si>
  <si>
    <t>PRINCIPAL BANQUET</t>
  </si>
  <si>
    <t>SUPERINTENDENT'S AWARDS</t>
  </si>
  <si>
    <t>BOARD APPRECIATION</t>
  </si>
  <si>
    <t>DEPT. MEETING MEALS</t>
  </si>
  <si>
    <t>WORKSHOP REFRESHMENTS</t>
  </si>
  <si>
    <t>TASB UPDATES</t>
  </si>
  <si>
    <t>ANNUAL CONVOCATION MEAL</t>
  </si>
  <si>
    <t>MISCELLANEOUS OPERATING COSTS</t>
  </si>
  <si>
    <t>DEVINE NEWS HONOR ROLL INCENTI</t>
  </si>
  <si>
    <t>POSTAGE QUADIENT MAILFINANCE</t>
  </si>
  <si>
    <t>OTHER OPERATING COSTS</t>
  </si>
  <si>
    <t>OT SUPPORT FOR ATHLETICS</t>
  </si>
  <si>
    <t>UNEMPLOYMENT COVERAGE</t>
  </si>
  <si>
    <t>ELECTRICAL REPAIRS</t>
  </si>
  <si>
    <t>PLUMBING REPAIRS</t>
  </si>
  <si>
    <t>MISC CONTRACTED REPAIRS DISTRI</t>
  </si>
  <si>
    <t>WATER CITY OF BENTON</t>
  </si>
  <si>
    <t>BMA WATER CONTROL</t>
  </si>
  <si>
    <t>CPL ENERGY</t>
  </si>
  <si>
    <t>UTILITIES</t>
  </si>
  <si>
    <t>FORTINET E911 DIALING</t>
  </si>
  <si>
    <t>TDS TRASH SERVICE DISTRICT HOM</t>
  </si>
  <si>
    <t>CELL PHONES</t>
  </si>
  <si>
    <t>KAJEET HOTSPOTS</t>
  </si>
  <si>
    <t>EMSUD/CARIZZO WELL</t>
  </si>
  <si>
    <t>WEST TX GAS</t>
  </si>
  <si>
    <t>TELEPHONE LANDLINES (GRANITE)</t>
  </si>
  <si>
    <t>WATER CITY OF NATALIA</t>
  </si>
  <si>
    <t>DIRECT ENERGY</t>
  </si>
  <si>
    <t>STRD TRASH SERVICE</t>
  </si>
  <si>
    <t>OPERATING LEASES AND RENTALS</t>
  </si>
  <si>
    <t>TREE TRIMMING</t>
  </si>
  <si>
    <t>JOHNSON CONTROLS</t>
  </si>
  <si>
    <t>PEST CONTROL SERVICES</t>
  </si>
  <si>
    <t>DISTRICT CONCRETE WORK</t>
  </si>
  <si>
    <t>FIRE ALARM SERVICES</t>
  </si>
  <si>
    <t>A/C CONTRACTED SERVICES</t>
  </si>
  <si>
    <t>LAWN CARE SERVICES</t>
  </si>
  <si>
    <t>CINTAS SERVCIES</t>
  </si>
  <si>
    <t>GASOLINE</t>
  </si>
  <si>
    <t>TIRES</t>
  </si>
  <si>
    <t>PARTS FOR VEHICLE REPAIRS</t>
  </si>
  <si>
    <t>OPERATIONS EQUIPMENT</t>
  </si>
  <si>
    <t>DISTRICT ATHLETIC FIELD MAINT</t>
  </si>
  <si>
    <t>GROUNDS MAINTENANCE EQUIPMENT</t>
  </si>
  <si>
    <t>DISTRICT PAINTING SUPPLIES</t>
  </si>
  <si>
    <t>CUSTODIAL EQUIPMENT</t>
  </si>
  <si>
    <t>GROUNDS MAINTENANCE SUPPLIES</t>
  </si>
  <si>
    <t>DISTRICT A/C AIR FILTERS</t>
  </si>
  <si>
    <t>DISTRICT CUSTODIAL SUPPLIES</t>
  </si>
  <si>
    <t>DISTRICT MAINTENANCE SUPPLIES</t>
  </si>
  <si>
    <t>DISTRICT RADIOS</t>
  </si>
  <si>
    <t>OPERATIONS TECHNOLOGY CYCLE</t>
  </si>
  <si>
    <t>FURNITURE DISTRICT WIDE</t>
  </si>
  <si>
    <t>EMPLOYEE UNIFORMS</t>
  </si>
  <si>
    <t>FIRE ALARM PARTS</t>
  </si>
  <si>
    <t>DATA BREACH</t>
  </si>
  <si>
    <t>SCHOOL LIABILITY</t>
  </si>
  <si>
    <t>PROPERTY</t>
  </si>
  <si>
    <t>DUES- DISTRICT HOME POA</t>
  </si>
  <si>
    <t>TASB ENVIRONMENTAL</t>
  </si>
  <si>
    <t>SURPLUS ADVERTISING</t>
  </si>
  <si>
    <t>DISTRICT HOME WARRANTY</t>
  </si>
  <si>
    <t>SAFETY COORDINATOR</t>
  </si>
  <si>
    <t>SCHOOL SAFETY COOPERATIVE</t>
  </si>
  <si>
    <t>DPS BACKGROUND CHECK FEES</t>
  </si>
  <si>
    <t>NAVIGATE 360</t>
  </si>
  <si>
    <t>HS GRADUATION SECURITY</t>
  </si>
  <si>
    <t>MISCELLANEOUS CONTRACTED SERVI</t>
  </si>
  <si>
    <t>VECTOR SOLUTIONS SAFE SCHOOLS</t>
  </si>
  <si>
    <t>ANONYMOUS ALERTS</t>
  </si>
  <si>
    <t>DISTRICT WIDE RAPTOR</t>
  </si>
  <si>
    <t>SUPPORT SERVICES SUPPLIES</t>
  </si>
  <si>
    <t>FIREARM SIGNAGE</t>
  </si>
  <si>
    <t>SRO TRAVEL AND TRAINING</t>
  </si>
  <si>
    <t>PART TIME REPAIR TECH</t>
  </si>
  <si>
    <t>SUPPORT SALARY</t>
  </si>
  <si>
    <t>AWS DOMAIN NAME HOSTING</t>
  </si>
  <si>
    <t>CBT NUGGETS</t>
  </si>
  <si>
    <t>MinervaEDU CYBERSECURITY FRAME</t>
  </si>
  <si>
    <t>TSDS PEIMS SUPPORT</t>
  </si>
  <si>
    <t>NET VISION 20 PREMIER MEMBERSH</t>
  </si>
  <si>
    <t>EDUPHORIA SUITE</t>
  </si>
  <si>
    <t>BUSINESS SOFTWARE SUPPORT</t>
  </si>
  <si>
    <t>STUDENT SOFTWARE SUPPORT</t>
  </si>
  <si>
    <t>PA REPAIRS</t>
  </si>
  <si>
    <t>SPECIALIZED PUBLIC FINANCE</t>
  </si>
  <si>
    <t>FINALSITE COMMUNICATIONS</t>
  </si>
  <si>
    <t>INTECH</t>
  </si>
  <si>
    <t>WEBSITE ANNUAL SUBSCRIPTION</t>
  </si>
  <si>
    <t>ERATE 15% MATCH</t>
  </si>
  <si>
    <t>ACA ANNUAL REPORTING</t>
  </si>
  <si>
    <t>PURDUE BRANDON TAX AUDITS</t>
  </si>
  <si>
    <t>CONSULTING GOLDEN</t>
  </si>
  <si>
    <t>SYSCLOUD</t>
  </si>
  <si>
    <t>REMIND ANNUAL RENEWAL</t>
  </si>
  <si>
    <t>ECC PA Replacement</t>
  </si>
  <si>
    <t>SECURITY CAMERAS ADDITIONS</t>
  </si>
  <si>
    <t>SUPPLIES &gt; $250 &lt; $5000</t>
  </si>
  <si>
    <t>GODADDY DOMAIN RENEWALS</t>
  </si>
  <si>
    <t>PDQ</t>
  </si>
  <si>
    <t>NETWORKS AND MORE</t>
  </si>
  <si>
    <t>VEAM</t>
  </si>
  <si>
    <t>WASP</t>
  </si>
  <si>
    <t>VMWARE LICENSE</t>
  </si>
  <si>
    <t>FORTINET</t>
  </si>
  <si>
    <t>TRAVEL &amp; REGISTRATION FEES-SJ</t>
  </si>
  <si>
    <t>STUDENT TECH SHOWCASE</t>
  </si>
  <si>
    <t>ATT DEVICES (1) MONTHLY FEE</t>
  </si>
  <si>
    <t>FAMILY AND COMMUNITY RESOURCES</t>
  </si>
  <si>
    <t>COMMUNITY INVOLVEMENT SUPPLIES</t>
  </si>
  <si>
    <t>COMMUNITY INVOLV FOOD SNACKS</t>
  </si>
  <si>
    <t>COMMUNICATION MEETING MEAL</t>
  </si>
  <si>
    <t>MEALS AND REFRESHMENTS</t>
  </si>
  <si>
    <t>RICOH CAPITAL LEASE PRINCIPAL</t>
  </si>
  <si>
    <t>MTN DEBT PRINCIPAL</t>
  </si>
  <si>
    <t>TIME WARRANT DEBT PRINCIPAL</t>
  </si>
  <si>
    <t>RICOH CAPITAL LEASE INTEREST</t>
  </si>
  <si>
    <t>TIME WARRANT INTEREST ON DEBT</t>
  </si>
  <si>
    <t>MTN INTEREST ON DEBT</t>
  </si>
  <si>
    <t>FEES</t>
  </si>
  <si>
    <t>FOOD SERVICE</t>
  </si>
  <si>
    <t>OT SUPPORT PERSONNEL</t>
  </si>
  <si>
    <t>EDUCATION SERVICE CENTER SERVI</t>
  </si>
  <si>
    <t>VEHICLE MAINTENANCE</t>
  </si>
  <si>
    <t>POS System</t>
  </si>
  <si>
    <t>FOOD CATERING</t>
  </si>
  <si>
    <t>FOOD ALA CARTE</t>
  </si>
  <si>
    <t>FOOD</t>
  </si>
  <si>
    <t>NON FOOD CATERING</t>
  </si>
  <si>
    <t>NON FOOD</t>
  </si>
  <si>
    <t>USDA COMMODITIES DELIVERY</t>
  </si>
  <si>
    <t>USDA COMMODITIES</t>
  </si>
  <si>
    <t>TRAVEL AND SUBSISTENCE EMPLOYE</t>
  </si>
  <si>
    <t>REQUIRED PUBLIC NOTICE</t>
  </si>
  <si>
    <t>TERMINIX Monthly Pest Control</t>
  </si>
  <si>
    <t>SUPPLIES &gt;$250 &lt; $5000</t>
  </si>
  <si>
    <t>DEBT SERVICE</t>
  </si>
  <si>
    <t>Principal Payment, Series 2019</t>
  </si>
  <si>
    <t>Principal Payment, Series 2024</t>
  </si>
  <si>
    <t>Interest Payment, Series 2019</t>
  </si>
  <si>
    <t>Interest Payment, Series 2024</t>
  </si>
  <si>
    <t>OTHER DEBT SERVICE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</si>
</sst>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1709-6BA1-4A54-B883-0B1155C65445}">
  <dimension ref="A1:L1148"/>
  <sheetViews>
    <sheetView tabSelected="1" workbookViewId="0">
      <selection activeCell="M1132" sqref="M1132"/>
    </sheetView>
  </sheetViews>
  <sheetFormatPr defaultRowHeight="15" x14ac:dyDescent="0.25"/>
  <cols>
    <col min="1" max="1" width="14.5703125" bestFit="1" customWidth="1"/>
    <col min="2" max="3" width="5.140625" bestFit="1" customWidth="1"/>
    <col min="4" max="4" width="5" bestFit="1" customWidth="1"/>
    <col min="5" max="5" width="4.85546875" bestFit="1" customWidth="1"/>
    <col min="6" max="6" width="4.140625" bestFit="1" customWidth="1"/>
    <col min="7" max="7" width="6.42578125" bestFit="1" customWidth="1"/>
    <col min="8" max="8" width="4.85546875" bestFit="1" customWidth="1"/>
    <col min="9" max="9" width="7.85546875" bestFit="1" customWidth="1"/>
    <col min="10" max="10" width="7.5703125" bestFit="1" customWidth="1"/>
    <col min="11" max="11" width="36.140625" bestFit="1" customWidth="1"/>
    <col min="12" max="12" width="18.28515625" style="1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</row>
    <row r="2" spans="1:12" x14ac:dyDescent="0.25">
      <c r="A2" t="s">
        <v>12</v>
      </c>
      <c r="B2" t="str">
        <f>"199"</f>
        <v>199</v>
      </c>
      <c r="C2" t="str">
        <f>"11"</f>
        <v>11</v>
      </c>
      <c r="D2" t="str">
        <f>"6112"</f>
        <v>6112</v>
      </c>
      <c r="E2" t="str">
        <f>"00"</f>
        <v>00</v>
      </c>
      <c r="F2" t="str">
        <f>"999"</f>
        <v>999</v>
      </c>
      <c r="G2" t="str">
        <f>"5"</f>
        <v>5</v>
      </c>
      <c r="H2" t="str">
        <f>"11"</f>
        <v>11</v>
      </c>
      <c r="I2" t="str">
        <f>"0"</f>
        <v>0</v>
      </c>
      <c r="J2" t="str">
        <f>"00"</f>
        <v>00</v>
      </c>
      <c r="K2" t="s">
        <v>13</v>
      </c>
      <c r="L2" s="1">
        <v>165000</v>
      </c>
    </row>
    <row r="3" spans="1:12" x14ac:dyDescent="0.25">
      <c r="A3" t="s">
        <v>12</v>
      </c>
      <c r="B3" t="str">
        <f>"199"</f>
        <v>199</v>
      </c>
      <c r="C3" t="str">
        <f>"11"</f>
        <v>11</v>
      </c>
      <c r="D3" t="str">
        <f>"6117"</f>
        <v>6117</v>
      </c>
      <c r="E3" t="str">
        <f>"00"</f>
        <v>00</v>
      </c>
      <c r="F3" t="str">
        <f>"999"</f>
        <v>999</v>
      </c>
      <c r="G3" t="str">
        <f>"5"</f>
        <v>5</v>
      </c>
      <c r="H3" t="str">
        <f>"23"</f>
        <v>23</v>
      </c>
      <c r="I3" t="str">
        <f>"0"</f>
        <v>0</v>
      </c>
      <c r="J3" t="str">
        <f>"00"</f>
        <v>00</v>
      </c>
      <c r="K3" t="s">
        <v>14</v>
      </c>
      <c r="L3" s="1">
        <v>3000</v>
      </c>
    </row>
    <row r="4" spans="1:12" x14ac:dyDescent="0.25">
      <c r="A4" t="s">
        <v>12</v>
      </c>
      <c r="B4" t="str">
        <f>"199"</f>
        <v>199</v>
      </c>
      <c r="C4" t="str">
        <f>"11"</f>
        <v>11</v>
      </c>
      <c r="D4" t="str">
        <f>"6117"</f>
        <v>6117</v>
      </c>
      <c r="E4" t="str">
        <f>"00"</f>
        <v>00</v>
      </c>
      <c r="F4" t="str">
        <f>"999"</f>
        <v>999</v>
      </c>
      <c r="G4" t="str">
        <f>"5"</f>
        <v>5</v>
      </c>
      <c r="H4" t="str">
        <f>"11"</f>
        <v>11</v>
      </c>
      <c r="I4" t="str">
        <f>"0"</f>
        <v>0</v>
      </c>
      <c r="J4" t="str">
        <f>"UI"</f>
        <v>UI</v>
      </c>
      <c r="K4" t="s">
        <v>15</v>
      </c>
      <c r="L4" s="1">
        <v>8000</v>
      </c>
    </row>
    <row r="5" spans="1:12" x14ac:dyDescent="0.25">
      <c r="A5" t="s">
        <v>12</v>
      </c>
      <c r="B5" t="str">
        <f>"199"</f>
        <v>199</v>
      </c>
      <c r="C5" t="str">
        <f>"11"</f>
        <v>11</v>
      </c>
      <c r="D5" t="str">
        <f>"6117"</f>
        <v>6117</v>
      </c>
      <c r="E5" t="str">
        <f>"00"</f>
        <v>00</v>
      </c>
      <c r="F5" t="str">
        <f>"699"</f>
        <v>699</v>
      </c>
      <c r="G5" t="str">
        <f>"5"</f>
        <v>5</v>
      </c>
      <c r="H5" t="str">
        <f>"24"</f>
        <v>24</v>
      </c>
      <c r="I5" t="str">
        <f>"0"</f>
        <v>0</v>
      </c>
      <c r="J5" t="str">
        <f>"00"</f>
        <v>00</v>
      </c>
      <c r="K5" t="s">
        <v>16</v>
      </c>
      <c r="L5" s="1">
        <v>15000</v>
      </c>
    </row>
    <row r="6" spans="1:12" x14ac:dyDescent="0.25">
      <c r="A6" t="s">
        <v>12</v>
      </c>
      <c r="B6" t="str">
        <f>"199"</f>
        <v>199</v>
      </c>
      <c r="C6" t="str">
        <f>"11"</f>
        <v>11</v>
      </c>
      <c r="D6" t="str">
        <f>"6118"</f>
        <v>6118</v>
      </c>
      <c r="E6" t="str">
        <f>"00"</f>
        <v>00</v>
      </c>
      <c r="F6" t="str">
        <f>"001"</f>
        <v>001</v>
      </c>
      <c r="G6" t="str">
        <f>"5"</f>
        <v>5</v>
      </c>
      <c r="H6" t="str">
        <f>"24"</f>
        <v>24</v>
      </c>
      <c r="I6" t="str">
        <f>"0"</f>
        <v>0</v>
      </c>
      <c r="J6" t="str">
        <f>"UI"</f>
        <v>UI</v>
      </c>
      <c r="K6" t="s">
        <v>15</v>
      </c>
      <c r="L6" s="1">
        <v>1000</v>
      </c>
    </row>
    <row r="7" spans="1:12" x14ac:dyDescent="0.25">
      <c r="A7" t="s">
        <v>12</v>
      </c>
      <c r="B7" t="str">
        <f>"199"</f>
        <v>199</v>
      </c>
      <c r="C7" t="str">
        <f>"11"</f>
        <v>11</v>
      </c>
      <c r="D7" t="str">
        <f>"6118"</f>
        <v>6118</v>
      </c>
      <c r="E7" t="str">
        <f>"00"</f>
        <v>00</v>
      </c>
      <c r="F7" t="str">
        <f>"001"</f>
        <v>001</v>
      </c>
      <c r="G7" t="str">
        <f>"5"</f>
        <v>5</v>
      </c>
      <c r="H7" t="str">
        <f>"23"</f>
        <v>23</v>
      </c>
      <c r="I7" t="str">
        <f>"0"</f>
        <v>0</v>
      </c>
      <c r="J7" t="str">
        <f>"00"</f>
        <v>00</v>
      </c>
      <c r="K7" t="s">
        <v>17</v>
      </c>
      <c r="L7" s="1">
        <v>2500</v>
      </c>
    </row>
    <row r="8" spans="1:12" x14ac:dyDescent="0.25">
      <c r="A8" t="s">
        <v>12</v>
      </c>
      <c r="B8" t="str">
        <f>"199"</f>
        <v>199</v>
      </c>
      <c r="C8" t="str">
        <f>"11"</f>
        <v>11</v>
      </c>
      <c r="D8" t="str">
        <f>"6118"</f>
        <v>6118</v>
      </c>
      <c r="E8" t="str">
        <f>"00"</f>
        <v>00</v>
      </c>
      <c r="F8" t="str">
        <f>"041"</f>
        <v>041</v>
      </c>
      <c r="G8" t="str">
        <f>"5"</f>
        <v>5</v>
      </c>
      <c r="H8" t="str">
        <f>"25"</f>
        <v>25</v>
      </c>
      <c r="I8" t="str">
        <f>"0"</f>
        <v>0</v>
      </c>
      <c r="J8" t="str">
        <f>"00"</f>
        <v>00</v>
      </c>
      <c r="K8" t="s">
        <v>17</v>
      </c>
      <c r="L8" s="1">
        <v>3000</v>
      </c>
    </row>
    <row r="9" spans="1:12" x14ac:dyDescent="0.25">
      <c r="A9" t="s">
        <v>12</v>
      </c>
      <c r="B9" t="str">
        <f>"199"</f>
        <v>199</v>
      </c>
      <c r="C9" t="str">
        <f>"11"</f>
        <v>11</v>
      </c>
      <c r="D9" t="str">
        <f>"6118"</f>
        <v>6118</v>
      </c>
      <c r="E9" t="str">
        <f>"00"</f>
        <v>00</v>
      </c>
      <c r="F9" t="str">
        <f>"101"</f>
        <v>101</v>
      </c>
      <c r="G9" t="str">
        <f>"5"</f>
        <v>5</v>
      </c>
      <c r="H9" t="str">
        <f>"11"</f>
        <v>11</v>
      </c>
      <c r="I9" t="str">
        <f>"0"</f>
        <v>0</v>
      </c>
      <c r="J9" t="str">
        <f>"00"</f>
        <v>00</v>
      </c>
      <c r="K9" t="s">
        <v>17</v>
      </c>
      <c r="L9" s="1">
        <v>4000</v>
      </c>
    </row>
    <row r="10" spans="1:12" x14ac:dyDescent="0.25">
      <c r="A10" t="s">
        <v>12</v>
      </c>
      <c r="B10" t="str">
        <f>"199"</f>
        <v>199</v>
      </c>
      <c r="C10" t="str">
        <f>"11"</f>
        <v>11</v>
      </c>
      <c r="D10" t="str">
        <f>"6118"</f>
        <v>6118</v>
      </c>
      <c r="E10" t="str">
        <f>"00"</f>
        <v>00</v>
      </c>
      <c r="F10" t="str">
        <f>"102"</f>
        <v>102</v>
      </c>
      <c r="G10" t="str">
        <f>"5"</f>
        <v>5</v>
      </c>
      <c r="H10" t="str">
        <f>"11"</f>
        <v>11</v>
      </c>
      <c r="I10" t="str">
        <f>"0"</f>
        <v>0</v>
      </c>
      <c r="J10" t="str">
        <f>"00"</f>
        <v>00</v>
      </c>
      <c r="K10" t="s">
        <v>17</v>
      </c>
      <c r="L10" s="1">
        <v>4000</v>
      </c>
    </row>
    <row r="11" spans="1:12" x14ac:dyDescent="0.25">
      <c r="A11" t="s">
        <v>12</v>
      </c>
      <c r="B11" t="str">
        <f>"199"</f>
        <v>199</v>
      </c>
      <c r="C11" t="str">
        <f>"11"</f>
        <v>11</v>
      </c>
      <c r="D11" t="str">
        <f>"6118"</f>
        <v>6118</v>
      </c>
      <c r="E11" t="str">
        <f>"00"</f>
        <v>00</v>
      </c>
      <c r="F11" t="str">
        <f>"101"</f>
        <v>101</v>
      </c>
      <c r="G11" t="str">
        <f>"5"</f>
        <v>5</v>
      </c>
      <c r="H11" t="str">
        <f>"25"</f>
        <v>25</v>
      </c>
      <c r="I11" t="str">
        <f>"0"</f>
        <v>0</v>
      </c>
      <c r="J11" t="str">
        <f>"00"</f>
        <v>00</v>
      </c>
      <c r="K11" t="s">
        <v>17</v>
      </c>
      <c r="L11" s="1">
        <v>5000</v>
      </c>
    </row>
    <row r="12" spans="1:12" x14ac:dyDescent="0.25">
      <c r="A12" t="s">
        <v>12</v>
      </c>
      <c r="B12" t="str">
        <f>"199"</f>
        <v>199</v>
      </c>
      <c r="C12" t="str">
        <f>"11"</f>
        <v>11</v>
      </c>
      <c r="D12" t="str">
        <f>"6118"</f>
        <v>6118</v>
      </c>
      <c r="E12" t="str">
        <f>"00"</f>
        <v>00</v>
      </c>
      <c r="F12" t="str">
        <f>"101"</f>
        <v>101</v>
      </c>
      <c r="G12" t="str">
        <f>"5"</f>
        <v>5</v>
      </c>
      <c r="H12" t="str">
        <f>"23"</f>
        <v>23</v>
      </c>
      <c r="I12" t="str">
        <f>"0"</f>
        <v>0</v>
      </c>
      <c r="J12" t="str">
        <f>"00"</f>
        <v>00</v>
      </c>
      <c r="K12" t="s">
        <v>17</v>
      </c>
      <c r="L12" s="1">
        <v>5500</v>
      </c>
    </row>
    <row r="13" spans="1:12" x14ac:dyDescent="0.25">
      <c r="A13" t="s">
        <v>12</v>
      </c>
      <c r="B13" t="str">
        <f>"199"</f>
        <v>199</v>
      </c>
      <c r="C13" t="str">
        <f>"11"</f>
        <v>11</v>
      </c>
      <c r="D13" t="str">
        <f>"6118"</f>
        <v>6118</v>
      </c>
      <c r="E13" t="str">
        <f>"00"</f>
        <v>00</v>
      </c>
      <c r="F13" t="str">
        <f>"102"</f>
        <v>102</v>
      </c>
      <c r="G13" t="str">
        <f>"5"</f>
        <v>5</v>
      </c>
      <c r="H13" t="str">
        <f>"23"</f>
        <v>23</v>
      </c>
      <c r="I13" t="str">
        <f>"0"</f>
        <v>0</v>
      </c>
      <c r="J13" t="str">
        <f>"00"</f>
        <v>00</v>
      </c>
      <c r="K13" t="s">
        <v>17</v>
      </c>
      <c r="L13" s="1">
        <v>7000</v>
      </c>
    </row>
    <row r="14" spans="1:12" x14ac:dyDescent="0.25">
      <c r="A14" t="s">
        <v>12</v>
      </c>
      <c r="B14" t="str">
        <f>"199"</f>
        <v>199</v>
      </c>
      <c r="C14" t="str">
        <f>"11"</f>
        <v>11</v>
      </c>
      <c r="D14" t="str">
        <f>"6118"</f>
        <v>6118</v>
      </c>
      <c r="E14" t="str">
        <f>"00"</f>
        <v>00</v>
      </c>
      <c r="F14" t="str">
        <f>"041"</f>
        <v>041</v>
      </c>
      <c r="G14" t="str">
        <f>"5"</f>
        <v>5</v>
      </c>
      <c r="H14" t="str">
        <f>"23"</f>
        <v>23</v>
      </c>
      <c r="I14" t="str">
        <f>"0"</f>
        <v>0</v>
      </c>
      <c r="J14" t="str">
        <f>"00"</f>
        <v>00</v>
      </c>
      <c r="K14" t="s">
        <v>17</v>
      </c>
      <c r="L14" s="1">
        <v>7500</v>
      </c>
    </row>
    <row r="15" spans="1:12" x14ac:dyDescent="0.25">
      <c r="A15" t="s">
        <v>12</v>
      </c>
      <c r="B15" t="str">
        <f>"199"</f>
        <v>199</v>
      </c>
      <c r="C15" t="str">
        <f>"11"</f>
        <v>11</v>
      </c>
      <c r="D15" t="str">
        <f>"6118"</f>
        <v>6118</v>
      </c>
      <c r="E15" t="str">
        <f>"00"</f>
        <v>00</v>
      </c>
      <c r="F15" t="str">
        <f>"001"</f>
        <v>001</v>
      </c>
      <c r="G15" t="str">
        <f>"5"</f>
        <v>5</v>
      </c>
      <c r="H15" t="str">
        <f>"22"</f>
        <v>22</v>
      </c>
      <c r="I15" t="str">
        <f>"0"</f>
        <v>0</v>
      </c>
      <c r="J15" t="str">
        <f>"00"</f>
        <v>00</v>
      </c>
      <c r="K15" t="s">
        <v>17</v>
      </c>
      <c r="L15" s="1">
        <v>9000</v>
      </c>
    </row>
    <row r="16" spans="1:12" x14ac:dyDescent="0.25">
      <c r="A16" t="s">
        <v>12</v>
      </c>
      <c r="B16" t="str">
        <f>"199"</f>
        <v>199</v>
      </c>
      <c r="C16" t="str">
        <f>"11"</f>
        <v>11</v>
      </c>
      <c r="D16" t="str">
        <f>"6118"</f>
        <v>6118</v>
      </c>
      <c r="E16" t="str">
        <f>"00"</f>
        <v>00</v>
      </c>
      <c r="F16" t="str">
        <f>"102"</f>
        <v>102</v>
      </c>
      <c r="G16" t="str">
        <f>"5"</f>
        <v>5</v>
      </c>
      <c r="H16" t="str">
        <f>"25"</f>
        <v>25</v>
      </c>
      <c r="I16" t="str">
        <f>"0"</f>
        <v>0</v>
      </c>
      <c r="J16" t="str">
        <f>"00"</f>
        <v>00</v>
      </c>
      <c r="K16" t="s">
        <v>17</v>
      </c>
      <c r="L16" s="1">
        <v>10000</v>
      </c>
    </row>
    <row r="17" spans="1:12" x14ac:dyDescent="0.25">
      <c r="A17" t="s">
        <v>12</v>
      </c>
      <c r="B17" t="str">
        <f>"199"</f>
        <v>199</v>
      </c>
      <c r="C17" t="str">
        <f>"11"</f>
        <v>11</v>
      </c>
      <c r="D17" t="str">
        <f>"6118"</f>
        <v>6118</v>
      </c>
      <c r="E17" t="str">
        <f>"00"</f>
        <v>00</v>
      </c>
      <c r="F17" t="str">
        <f>"041"</f>
        <v>041</v>
      </c>
      <c r="G17" t="str">
        <f>"5"</f>
        <v>5</v>
      </c>
      <c r="H17" t="str">
        <f>"11"</f>
        <v>11</v>
      </c>
      <c r="I17" t="str">
        <f>"0"</f>
        <v>0</v>
      </c>
      <c r="J17" t="str">
        <f>"00"</f>
        <v>00</v>
      </c>
      <c r="K17" t="s">
        <v>17</v>
      </c>
      <c r="L17" s="1">
        <v>28000</v>
      </c>
    </row>
    <row r="18" spans="1:12" x14ac:dyDescent="0.25">
      <c r="A18" t="s">
        <v>12</v>
      </c>
      <c r="B18" t="str">
        <f>"199"</f>
        <v>199</v>
      </c>
      <c r="C18" t="str">
        <f>"11"</f>
        <v>11</v>
      </c>
      <c r="D18" t="str">
        <f>"6118"</f>
        <v>6118</v>
      </c>
      <c r="E18" t="str">
        <f>"00"</f>
        <v>00</v>
      </c>
      <c r="F18" t="str">
        <f>"001"</f>
        <v>001</v>
      </c>
      <c r="G18" t="str">
        <f>"5"</f>
        <v>5</v>
      </c>
      <c r="H18" t="str">
        <f>"11"</f>
        <v>11</v>
      </c>
      <c r="I18" t="str">
        <f>"0"</f>
        <v>0</v>
      </c>
      <c r="J18" t="str">
        <f>"00"</f>
        <v>00</v>
      </c>
      <c r="K18" t="s">
        <v>17</v>
      </c>
      <c r="L18" s="1">
        <v>55200</v>
      </c>
    </row>
    <row r="19" spans="1:12" x14ac:dyDescent="0.25">
      <c r="A19" t="s">
        <v>12</v>
      </c>
      <c r="B19" t="str">
        <f>"199"</f>
        <v>199</v>
      </c>
      <c r="C19" t="str">
        <f>"11"</f>
        <v>11</v>
      </c>
      <c r="D19" t="str">
        <f>"6119"</f>
        <v>6119</v>
      </c>
      <c r="E19" t="str">
        <f>"00"</f>
        <v>00</v>
      </c>
      <c r="F19" t="str">
        <f>"101"</f>
        <v>101</v>
      </c>
      <c r="G19" t="str">
        <f>"5"</f>
        <v>5</v>
      </c>
      <c r="H19" t="str">
        <f>"30"</f>
        <v>30</v>
      </c>
      <c r="I19" t="str">
        <f>"0"</f>
        <v>0</v>
      </c>
      <c r="J19" t="str">
        <f>"00"</f>
        <v>00</v>
      </c>
      <c r="K19" t="s">
        <v>18</v>
      </c>
      <c r="L19" s="1">
        <v>3375</v>
      </c>
    </row>
    <row r="20" spans="1:12" x14ac:dyDescent="0.25">
      <c r="A20" t="s">
        <v>12</v>
      </c>
      <c r="B20" t="str">
        <f>"199"</f>
        <v>199</v>
      </c>
      <c r="C20" t="str">
        <f>"11"</f>
        <v>11</v>
      </c>
      <c r="D20" t="str">
        <f>"6119"</f>
        <v>6119</v>
      </c>
      <c r="E20" t="str">
        <f>"00"</f>
        <v>00</v>
      </c>
      <c r="F20" t="str">
        <f>"101"</f>
        <v>101</v>
      </c>
      <c r="G20" t="str">
        <f>"5"</f>
        <v>5</v>
      </c>
      <c r="H20" t="str">
        <f>"36"</f>
        <v>36</v>
      </c>
      <c r="I20" t="str">
        <f>"0"</f>
        <v>0</v>
      </c>
      <c r="J20" t="str">
        <f>"00"</f>
        <v>00</v>
      </c>
      <c r="K20" t="s">
        <v>18</v>
      </c>
      <c r="L20" s="1">
        <v>17955</v>
      </c>
    </row>
    <row r="21" spans="1:12" x14ac:dyDescent="0.25">
      <c r="A21" t="s">
        <v>12</v>
      </c>
      <c r="B21" t="str">
        <f>"199"</f>
        <v>199</v>
      </c>
      <c r="C21" t="str">
        <f>"11"</f>
        <v>11</v>
      </c>
      <c r="D21" t="str">
        <f>"6119"</f>
        <v>6119</v>
      </c>
      <c r="E21" t="str">
        <f>"00"</f>
        <v>00</v>
      </c>
      <c r="F21" t="str">
        <f>"101"</f>
        <v>101</v>
      </c>
      <c r="G21" t="str">
        <f>"5"</f>
        <v>5</v>
      </c>
      <c r="H21" t="str">
        <f>"21"</f>
        <v>21</v>
      </c>
      <c r="I21" t="str">
        <f>"0"</f>
        <v>0</v>
      </c>
      <c r="J21" t="str">
        <f>"00"</f>
        <v>00</v>
      </c>
      <c r="K21" t="s">
        <v>18</v>
      </c>
      <c r="L21" s="1">
        <v>19845</v>
      </c>
    </row>
    <row r="22" spans="1:12" x14ac:dyDescent="0.25">
      <c r="A22" t="s">
        <v>12</v>
      </c>
      <c r="B22" t="str">
        <f>"199"</f>
        <v>199</v>
      </c>
      <c r="C22" t="str">
        <f>"11"</f>
        <v>11</v>
      </c>
      <c r="D22" t="str">
        <f>"6119"</f>
        <v>6119</v>
      </c>
      <c r="E22" t="str">
        <f>"00"</f>
        <v>00</v>
      </c>
      <c r="F22" t="str">
        <f>"001"</f>
        <v>001</v>
      </c>
      <c r="G22" t="str">
        <f>"5"</f>
        <v>5</v>
      </c>
      <c r="H22" t="str">
        <f>"28"</f>
        <v>28</v>
      </c>
      <c r="I22" t="str">
        <f>"0"</f>
        <v>0</v>
      </c>
      <c r="J22" t="str">
        <f>"00"</f>
        <v>00</v>
      </c>
      <c r="K22" t="s">
        <v>18</v>
      </c>
      <c r="L22" s="1">
        <v>36570</v>
      </c>
    </row>
    <row r="23" spans="1:12" x14ac:dyDescent="0.25">
      <c r="A23" t="s">
        <v>12</v>
      </c>
      <c r="B23" t="str">
        <f>"199"</f>
        <v>199</v>
      </c>
      <c r="C23" t="str">
        <f>"11"</f>
        <v>11</v>
      </c>
      <c r="D23" t="str">
        <f>"6119"</f>
        <v>6119</v>
      </c>
      <c r="E23" t="str">
        <f>"00"</f>
        <v>00</v>
      </c>
      <c r="F23" t="str">
        <f>"041"</f>
        <v>041</v>
      </c>
      <c r="G23" t="str">
        <f>"5"</f>
        <v>5</v>
      </c>
      <c r="H23" t="str">
        <f>"24"</f>
        <v>24</v>
      </c>
      <c r="I23" t="str">
        <f>"0"</f>
        <v>0</v>
      </c>
      <c r="J23" t="str">
        <f>"00"</f>
        <v>00</v>
      </c>
      <c r="K23" t="s">
        <v>18</v>
      </c>
      <c r="L23" s="1">
        <v>52777</v>
      </c>
    </row>
    <row r="24" spans="1:12" x14ac:dyDescent="0.25">
      <c r="A24" t="s">
        <v>12</v>
      </c>
      <c r="B24" t="str">
        <f>"199"</f>
        <v>199</v>
      </c>
      <c r="C24" t="str">
        <f>"11"</f>
        <v>11</v>
      </c>
      <c r="D24" t="str">
        <f>"6119"</f>
        <v>6119</v>
      </c>
      <c r="E24" t="str">
        <f>"00"</f>
        <v>00</v>
      </c>
      <c r="F24" t="str">
        <f>"101"</f>
        <v>101</v>
      </c>
      <c r="G24" t="str">
        <f>"5"</f>
        <v>5</v>
      </c>
      <c r="H24" t="str">
        <f>"37"</f>
        <v>37</v>
      </c>
      <c r="I24" t="str">
        <f>"0"</f>
        <v>0</v>
      </c>
      <c r="J24" t="str">
        <f>"00"</f>
        <v>00</v>
      </c>
      <c r="K24" t="s">
        <v>18</v>
      </c>
      <c r="L24" s="1">
        <v>55050</v>
      </c>
    </row>
    <row r="25" spans="1:12" x14ac:dyDescent="0.25">
      <c r="A25" t="s">
        <v>12</v>
      </c>
      <c r="B25" t="str">
        <f>"199"</f>
        <v>199</v>
      </c>
      <c r="C25" t="str">
        <f>"11"</f>
        <v>11</v>
      </c>
      <c r="D25" t="str">
        <f>"6119"</f>
        <v>6119</v>
      </c>
      <c r="E25" t="str">
        <f>"64"</f>
        <v>64</v>
      </c>
      <c r="F25" t="str">
        <f>"102"</f>
        <v>102</v>
      </c>
      <c r="G25" t="str">
        <f>"5"</f>
        <v>5</v>
      </c>
      <c r="H25" t="str">
        <f>"30"</f>
        <v>30</v>
      </c>
      <c r="I25" t="str">
        <f>"0"</f>
        <v>0</v>
      </c>
      <c r="J25" t="str">
        <f>"00"</f>
        <v>00</v>
      </c>
      <c r="K25" t="s">
        <v>18</v>
      </c>
      <c r="L25" s="1">
        <v>55650</v>
      </c>
    </row>
    <row r="26" spans="1:12" x14ac:dyDescent="0.25">
      <c r="A26" t="s">
        <v>12</v>
      </c>
      <c r="B26" t="str">
        <f>"199"</f>
        <v>199</v>
      </c>
      <c r="C26" t="str">
        <f>"11"</f>
        <v>11</v>
      </c>
      <c r="D26" t="str">
        <f>"6119"</f>
        <v>6119</v>
      </c>
      <c r="E26" t="str">
        <f>"00"</f>
        <v>00</v>
      </c>
      <c r="F26" t="str">
        <f>"102"</f>
        <v>102</v>
      </c>
      <c r="G26" t="str">
        <f>"5"</f>
        <v>5</v>
      </c>
      <c r="H26" t="str">
        <f>"23"</f>
        <v>23</v>
      </c>
      <c r="I26" t="str">
        <f>"0"</f>
        <v>0</v>
      </c>
      <c r="J26" t="str">
        <f>"00"</f>
        <v>00</v>
      </c>
      <c r="K26" t="s">
        <v>18</v>
      </c>
      <c r="L26" s="1">
        <v>55950</v>
      </c>
    </row>
    <row r="27" spans="1:12" x14ac:dyDescent="0.25">
      <c r="A27" t="s">
        <v>12</v>
      </c>
      <c r="B27" t="str">
        <f>"199"</f>
        <v>199</v>
      </c>
      <c r="C27" t="str">
        <f>"11"</f>
        <v>11</v>
      </c>
      <c r="D27" t="str">
        <f>"6119"</f>
        <v>6119</v>
      </c>
      <c r="E27" t="str">
        <f>"00"</f>
        <v>00</v>
      </c>
      <c r="F27" t="str">
        <f>"041"</f>
        <v>041</v>
      </c>
      <c r="G27" t="str">
        <f>"5"</f>
        <v>5</v>
      </c>
      <c r="H27" t="str">
        <f>"37"</f>
        <v>37</v>
      </c>
      <c r="I27" t="str">
        <f>"0"</f>
        <v>0</v>
      </c>
      <c r="J27" t="str">
        <f>"00"</f>
        <v>00</v>
      </c>
      <c r="K27" t="s">
        <v>18</v>
      </c>
      <c r="L27" s="1">
        <v>58350</v>
      </c>
    </row>
    <row r="28" spans="1:12" x14ac:dyDescent="0.25">
      <c r="A28" t="s">
        <v>12</v>
      </c>
      <c r="B28" t="str">
        <f>"199"</f>
        <v>199</v>
      </c>
      <c r="C28" t="str">
        <f>"11"</f>
        <v>11</v>
      </c>
      <c r="D28" t="str">
        <f>"6119"</f>
        <v>6119</v>
      </c>
      <c r="E28" t="str">
        <f>"64"</f>
        <v>64</v>
      </c>
      <c r="F28" t="str">
        <f>"102"</f>
        <v>102</v>
      </c>
      <c r="G28" t="str">
        <f>"5"</f>
        <v>5</v>
      </c>
      <c r="H28" t="str">
        <f>"36"</f>
        <v>36</v>
      </c>
      <c r="I28" t="str">
        <f>"0"</f>
        <v>0</v>
      </c>
      <c r="J28" t="str">
        <f>"00"</f>
        <v>00</v>
      </c>
      <c r="K28" t="s">
        <v>18</v>
      </c>
      <c r="L28" s="1">
        <v>86159</v>
      </c>
    </row>
    <row r="29" spans="1:12" x14ac:dyDescent="0.25">
      <c r="A29" t="s">
        <v>12</v>
      </c>
      <c r="B29" t="str">
        <f>"199"</f>
        <v>199</v>
      </c>
      <c r="C29" t="str">
        <f>"11"</f>
        <v>11</v>
      </c>
      <c r="D29" t="str">
        <f>"6119"</f>
        <v>6119</v>
      </c>
      <c r="E29" t="str">
        <f>"00"</f>
        <v>00</v>
      </c>
      <c r="F29" t="str">
        <f>"001"</f>
        <v>001</v>
      </c>
      <c r="G29" t="str">
        <f>"5"</f>
        <v>5</v>
      </c>
      <c r="H29" t="str">
        <f>"24"</f>
        <v>24</v>
      </c>
      <c r="I29" t="str">
        <f>"0"</f>
        <v>0</v>
      </c>
      <c r="J29" t="str">
        <f>"00"</f>
        <v>00</v>
      </c>
      <c r="K29" t="s">
        <v>18</v>
      </c>
      <c r="L29" s="1">
        <v>95275</v>
      </c>
    </row>
    <row r="30" spans="1:12" x14ac:dyDescent="0.25">
      <c r="A30" t="s">
        <v>12</v>
      </c>
      <c r="B30" t="str">
        <f>"199"</f>
        <v>199</v>
      </c>
      <c r="C30" t="str">
        <f>"11"</f>
        <v>11</v>
      </c>
      <c r="D30" t="str">
        <f>"6119"</f>
        <v>6119</v>
      </c>
      <c r="E30" t="str">
        <f>"00"</f>
        <v>00</v>
      </c>
      <c r="F30" t="str">
        <f>"001"</f>
        <v>001</v>
      </c>
      <c r="G30" t="str">
        <f>"5"</f>
        <v>5</v>
      </c>
      <c r="H30" t="str">
        <f>"38"</f>
        <v>38</v>
      </c>
      <c r="I30" t="str">
        <f>"0"</f>
        <v>0</v>
      </c>
      <c r="J30" t="str">
        <f>"00"</f>
        <v>00</v>
      </c>
      <c r="K30" t="s">
        <v>18</v>
      </c>
      <c r="L30" s="1">
        <v>95649</v>
      </c>
    </row>
    <row r="31" spans="1:12" x14ac:dyDescent="0.25">
      <c r="A31" t="s">
        <v>12</v>
      </c>
      <c r="B31" t="str">
        <f>"199"</f>
        <v>199</v>
      </c>
      <c r="C31" t="str">
        <f>"11"</f>
        <v>11</v>
      </c>
      <c r="D31" t="str">
        <f>"6119"</f>
        <v>6119</v>
      </c>
      <c r="E31" t="str">
        <f>"73"</f>
        <v>73</v>
      </c>
      <c r="F31" t="str">
        <f>"805"</f>
        <v>805</v>
      </c>
      <c r="G31" t="str">
        <f>"5"</f>
        <v>5</v>
      </c>
      <c r="H31" t="str">
        <f>"23"</f>
        <v>23</v>
      </c>
      <c r="I31" t="str">
        <f>"0"</f>
        <v>0</v>
      </c>
      <c r="J31" t="str">
        <f>"00"</f>
        <v>00</v>
      </c>
      <c r="K31" t="s">
        <v>19</v>
      </c>
      <c r="L31" s="1">
        <v>131812</v>
      </c>
    </row>
    <row r="32" spans="1:12" x14ac:dyDescent="0.25">
      <c r="A32" t="s">
        <v>12</v>
      </c>
      <c r="B32" t="str">
        <f>"199"</f>
        <v>199</v>
      </c>
      <c r="C32" t="str">
        <f>"11"</f>
        <v>11</v>
      </c>
      <c r="D32" t="str">
        <f>"6119"</f>
        <v>6119</v>
      </c>
      <c r="E32" t="str">
        <f>"00"</f>
        <v>00</v>
      </c>
      <c r="F32" t="str">
        <f>"001"</f>
        <v>001</v>
      </c>
      <c r="G32" t="str">
        <f>"5"</f>
        <v>5</v>
      </c>
      <c r="H32" t="str">
        <f>"23"</f>
        <v>23</v>
      </c>
      <c r="I32" t="str">
        <f>"0"</f>
        <v>0</v>
      </c>
      <c r="J32" t="str">
        <f>"00"</f>
        <v>00</v>
      </c>
      <c r="K32" t="s">
        <v>18</v>
      </c>
      <c r="L32" s="1">
        <v>152588</v>
      </c>
    </row>
    <row r="33" spans="1:12" x14ac:dyDescent="0.25">
      <c r="A33" t="s">
        <v>12</v>
      </c>
      <c r="B33" t="str">
        <f>"199"</f>
        <v>199</v>
      </c>
      <c r="C33" t="str">
        <f>"11"</f>
        <v>11</v>
      </c>
      <c r="D33" t="str">
        <f>"6119"</f>
        <v>6119</v>
      </c>
      <c r="E33" t="str">
        <f>"00"</f>
        <v>00</v>
      </c>
      <c r="F33" t="str">
        <f>"101"</f>
        <v>101</v>
      </c>
      <c r="G33" t="str">
        <f>"5"</f>
        <v>5</v>
      </c>
      <c r="H33" t="str">
        <f>"23"</f>
        <v>23</v>
      </c>
      <c r="I33" t="str">
        <f>"0"</f>
        <v>0</v>
      </c>
      <c r="J33" t="str">
        <f>"00"</f>
        <v>00</v>
      </c>
      <c r="K33" t="s">
        <v>18</v>
      </c>
      <c r="L33" s="1">
        <v>167450</v>
      </c>
    </row>
    <row r="34" spans="1:12" x14ac:dyDescent="0.25">
      <c r="A34" t="s">
        <v>12</v>
      </c>
      <c r="B34" t="str">
        <f>"199"</f>
        <v>199</v>
      </c>
      <c r="C34" t="str">
        <f>"11"</f>
        <v>11</v>
      </c>
      <c r="D34" t="str">
        <f>"6119"</f>
        <v>6119</v>
      </c>
      <c r="E34" t="str">
        <f>"00"</f>
        <v>00</v>
      </c>
      <c r="F34" t="str">
        <f>"041"</f>
        <v>041</v>
      </c>
      <c r="G34" t="str">
        <f>"5"</f>
        <v>5</v>
      </c>
      <c r="H34" t="str">
        <f>"23"</f>
        <v>23</v>
      </c>
      <c r="I34" t="str">
        <f>"0"</f>
        <v>0</v>
      </c>
      <c r="J34" t="str">
        <f>"00"</f>
        <v>00</v>
      </c>
      <c r="K34" t="s">
        <v>18</v>
      </c>
      <c r="L34" s="1">
        <v>195251</v>
      </c>
    </row>
    <row r="35" spans="1:12" x14ac:dyDescent="0.25">
      <c r="A35" t="s">
        <v>12</v>
      </c>
      <c r="B35" t="str">
        <f>"199"</f>
        <v>199</v>
      </c>
      <c r="C35" t="str">
        <f>"11"</f>
        <v>11</v>
      </c>
      <c r="D35" t="str">
        <f>"6119"</f>
        <v>6119</v>
      </c>
      <c r="E35" t="str">
        <f>"00"</f>
        <v>00</v>
      </c>
      <c r="F35" t="str">
        <f>"102"</f>
        <v>102</v>
      </c>
      <c r="G35" t="str">
        <f>"5"</f>
        <v>5</v>
      </c>
      <c r="H35" t="str">
        <f>"36"</f>
        <v>36</v>
      </c>
      <c r="I35" t="str">
        <f>"0"</f>
        <v>0</v>
      </c>
      <c r="J35" t="str">
        <f>"00"</f>
        <v>00</v>
      </c>
      <c r="K35" t="s">
        <v>18</v>
      </c>
      <c r="L35" s="1">
        <v>234500</v>
      </c>
    </row>
    <row r="36" spans="1:12" x14ac:dyDescent="0.25">
      <c r="A36" t="s">
        <v>12</v>
      </c>
      <c r="B36" t="str">
        <f>"199"</f>
        <v>199</v>
      </c>
      <c r="C36" t="str">
        <f>"11"</f>
        <v>11</v>
      </c>
      <c r="D36" t="str">
        <f>"6119"</f>
        <v>6119</v>
      </c>
      <c r="E36" t="str">
        <f>"00"</f>
        <v>00</v>
      </c>
      <c r="F36" t="str">
        <f>"001"</f>
        <v>001</v>
      </c>
      <c r="G36" t="str">
        <f>"5"</f>
        <v>5</v>
      </c>
      <c r="H36" t="str">
        <f>"22"</f>
        <v>22</v>
      </c>
      <c r="I36" t="str">
        <f>"0"</f>
        <v>0</v>
      </c>
      <c r="J36" t="str">
        <f>"00"</f>
        <v>00</v>
      </c>
      <c r="K36" t="s">
        <v>18</v>
      </c>
      <c r="L36" s="1">
        <v>275974</v>
      </c>
    </row>
    <row r="37" spans="1:12" x14ac:dyDescent="0.25">
      <c r="A37" t="s">
        <v>12</v>
      </c>
      <c r="B37" t="str">
        <f>"199"</f>
        <v>199</v>
      </c>
      <c r="C37" t="str">
        <f>"11"</f>
        <v>11</v>
      </c>
      <c r="D37" t="str">
        <f>"6119"</f>
        <v>6119</v>
      </c>
      <c r="E37" t="str">
        <f>"00"</f>
        <v>00</v>
      </c>
      <c r="F37" t="str">
        <f>"102"</f>
        <v>102</v>
      </c>
      <c r="G37" t="str">
        <f>"5"</f>
        <v>5</v>
      </c>
      <c r="H37" t="str">
        <f>"11"</f>
        <v>11</v>
      </c>
      <c r="I37" t="str">
        <f>"0"</f>
        <v>0</v>
      </c>
      <c r="J37" t="str">
        <f>"00"</f>
        <v>00</v>
      </c>
      <c r="K37" t="s">
        <v>18</v>
      </c>
      <c r="L37" s="1">
        <v>344825</v>
      </c>
    </row>
    <row r="38" spans="1:12" x14ac:dyDescent="0.25">
      <c r="A38" t="s">
        <v>12</v>
      </c>
      <c r="B38" t="str">
        <f>"199"</f>
        <v>199</v>
      </c>
      <c r="C38" t="str">
        <f>"11"</f>
        <v>11</v>
      </c>
      <c r="D38" t="str">
        <f>"6119"</f>
        <v>6119</v>
      </c>
      <c r="E38" t="str">
        <f>"00"</f>
        <v>00</v>
      </c>
      <c r="F38" t="str">
        <f>"041"</f>
        <v>041</v>
      </c>
      <c r="G38" t="str">
        <f>"5"</f>
        <v>5</v>
      </c>
      <c r="H38" t="str">
        <f>"11"</f>
        <v>11</v>
      </c>
      <c r="I38" t="str">
        <f>"0"</f>
        <v>0</v>
      </c>
      <c r="J38" t="str">
        <f>"00"</f>
        <v>00</v>
      </c>
      <c r="K38" t="s">
        <v>18</v>
      </c>
      <c r="L38" s="1">
        <v>841613</v>
      </c>
    </row>
    <row r="39" spans="1:12" x14ac:dyDescent="0.25">
      <c r="A39" t="s">
        <v>12</v>
      </c>
      <c r="B39" t="str">
        <f>"199"</f>
        <v>199</v>
      </c>
      <c r="C39" t="str">
        <f>"11"</f>
        <v>11</v>
      </c>
      <c r="D39" t="str">
        <f>"6119"</f>
        <v>6119</v>
      </c>
      <c r="E39" t="str">
        <f>"00"</f>
        <v>00</v>
      </c>
      <c r="F39" t="str">
        <f>"001"</f>
        <v>001</v>
      </c>
      <c r="G39" t="str">
        <f>"5"</f>
        <v>5</v>
      </c>
      <c r="H39" t="str">
        <f>"11"</f>
        <v>11</v>
      </c>
      <c r="I39" t="str">
        <f>"0"</f>
        <v>0</v>
      </c>
      <c r="J39" t="str">
        <f>"00"</f>
        <v>00</v>
      </c>
      <c r="K39" t="s">
        <v>18</v>
      </c>
      <c r="L39" s="1">
        <v>1124929</v>
      </c>
    </row>
    <row r="40" spans="1:12" x14ac:dyDescent="0.25">
      <c r="A40" t="s">
        <v>12</v>
      </c>
      <c r="B40" t="str">
        <f>"199"</f>
        <v>199</v>
      </c>
      <c r="C40" t="str">
        <f>"11"</f>
        <v>11</v>
      </c>
      <c r="D40" t="str">
        <f>"6119"</f>
        <v>6119</v>
      </c>
      <c r="E40" t="str">
        <f>"00"</f>
        <v>00</v>
      </c>
      <c r="F40" t="str">
        <f>"101"</f>
        <v>101</v>
      </c>
      <c r="G40" t="str">
        <f>"5"</f>
        <v>5</v>
      </c>
      <c r="H40" t="str">
        <f>"11"</f>
        <v>11</v>
      </c>
      <c r="I40" t="str">
        <f>"0"</f>
        <v>0</v>
      </c>
      <c r="J40" t="str">
        <f>"00"</f>
        <v>00</v>
      </c>
      <c r="K40" t="s">
        <v>18</v>
      </c>
      <c r="L40" s="1">
        <v>1234969</v>
      </c>
    </row>
    <row r="41" spans="1:12" x14ac:dyDescent="0.25">
      <c r="A41" t="s">
        <v>12</v>
      </c>
      <c r="B41" t="str">
        <f>"199"</f>
        <v>199</v>
      </c>
      <c r="C41" t="str">
        <f>"11"</f>
        <v>11</v>
      </c>
      <c r="D41" t="str">
        <f>"6121"</f>
        <v>6121</v>
      </c>
      <c r="E41" t="str">
        <f>"00"</f>
        <v>00</v>
      </c>
      <c r="F41" t="str">
        <f>"999"</f>
        <v>999</v>
      </c>
      <c r="G41" t="str">
        <f>"5"</f>
        <v>5</v>
      </c>
      <c r="H41" t="str">
        <f>"23"</f>
        <v>23</v>
      </c>
      <c r="I41" t="str">
        <f>"0"</f>
        <v>0</v>
      </c>
      <c r="J41" t="str">
        <f>"00"</f>
        <v>00</v>
      </c>
      <c r="K41" t="s">
        <v>20</v>
      </c>
      <c r="L41" s="1">
        <v>4000</v>
      </c>
    </row>
    <row r="42" spans="1:12" x14ac:dyDescent="0.25">
      <c r="A42" t="s">
        <v>12</v>
      </c>
      <c r="B42" t="str">
        <f>"199"</f>
        <v>199</v>
      </c>
      <c r="C42" t="str">
        <f>"11"</f>
        <v>11</v>
      </c>
      <c r="D42" t="str">
        <f>"6122"</f>
        <v>6122</v>
      </c>
      <c r="E42" t="str">
        <f>"00"</f>
        <v>00</v>
      </c>
      <c r="F42" t="str">
        <f>"102"</f>
        <v>102</v>
      </c>
      <c r="G42" t="str">
        <f>"5"</f>
        <v>5</v>
      </c>
      <c r="H42" t="str">
        <f>"30"</f>
        <v>30</v>
      </c>
      <c r="I42" t="str">
        <f>"0"</f>
        <v>0</v>
      </c>
      <c r="J42" t="str">
        <f>"00"</f>
        <v>00</v>
      </c>
      <c r="K42" t="s">
        <v>21</v>
      </c>
      <c r="L42" s="1">
        <v>4000</v>
      </c>
    </row>
    <row r="43" spans="1:12" x14ac:dyDescent="0.25">
      <c r="A43" t="s">
        <v>12</v>
      </c>
      <c r="B43" t="str">
        <f>"199"</f>
        <v>199</v>
      </c>
      <c r="C43" t="str">
        <f>"11"</f>
        <v>11</v>
      </c>
      <c r="D43" t="str">
        <f>"6122"</f>
        <v>6122</v>
      </c>
      <c r="E43" t="str">
        <f>"00"</f>
        <v>00</v>
      </c>
      <c r="F43" t="str">
        <f>"999"</f>
        <v>999</v>
      </c>
      <c r="G43" t="str">
        <f>"5"</f>
        <v>5</v>
      </c>
      <c r="H43" t="str">
        <f>"23"</f>
        <v>23</v>
      </c>
      <c r="I43" t="str">
        <f>"0"</f>
        <v>0</v>
      </c>
      <c r="J43" t="str">
        <f>"00"</f>
        <v>00</v>
      </c>
      <c r="K43" t="s">
        <v>22</v>
      </c>
      <c r="L43" s="1">
        <v>12000</v>
      </c>
    </row>
    <row r="44" spans="1:12" x14ac:dyDescent="0.25">
      <c r="A44" t="s">
        <v>12</v>
      </c>
      <c r="B44" t="str">
        <f>"199"</f>
        <v>199</v>
      </c>
      <c r="C44" t="str">
        <f>"11"</f>
        <v>11</v>
      </c>
      <c r="D44" t="str">
        <f>"6129"</f>
        <v>6129</v>
      </c>
      <c r="E44" t="str">
        <f>"00"</f>
        <v>00</v>
      </c>
      <c r="F44" t="str">
        <f>"001"</f>
        <v>001</v>
      </c>
      <c r="G44" t="str">
        <f>"5"</f>
        <v>5</v>
      </c>
      <c r="H44" t="str">
        <f>"24"</f>
        <v>24</v>
      </c>
      <c r="I44" t="str">
        <f>"0"</f>
        <v>0</v>
      </c>
      <c r="J44" t="str">
        <f>"00"</f>
        <v>00</v>
      </c>
      <c r="K44" t="s">
        <v>23</v>
      </c>
      <c r="L44" s="1">
        <v>4902</v>
      </c>
    </row>
    <row r="45" spans="1:12" x14ac:dyDescent="0.25">
      <c r="A45" t="s">
        <v>12</v>
      </c>
      <c r="B45" t="str">
        <f>"199"</f>
        <v>199</v>
      </c>
      <c r="C45" t="str">
        <f>"11"</f>
        <v>11</v>
      </c>
      <c r="D45" t="str">
        <f>"6129"</f>
        <v>6129</v>
      </c>
      <c r="E45" t="str">
        <f>"00"</f>
        <v>00</v>
      </c>
      <c r="F45" t="str">
        <f>"001"</f>
        <v>001</v>
      </c>
      <c r="G45" t="str">
        <f>"5"</f>
        <v>5</v>
      </c>
      <c r="H45" t="str">
        <f>"11"</f>
        <v>11</v>
      </c>
      <c r="I45" t="str">
        <f>"0"</f>
        <v>0</v>
      </c>
      <c r="J45" t="str">
        <f>"00"</f>
        <v>00</v>
      </c>
      <c r="K45" t="s">
        <v>23</v>
      </c>
      <c r="L45" s="1">
        <v>14707</v>
      </c>
    </row>
    <row r="46" spans="1:12" x14ac:dyDescent="0.25">
      <c r="A46" t="s">
        <v>12</v>
      </c>
      <c r="B46" t="str">
        <f>"199"</f>
        <v>199</v>
      </c>
      <c r="C46" t="str">
        <f>"11"</f>
        <v>11</v>
      </c>
      <c r="D46" t="str">
        <f>"6129"</f>
        <v>6129</v>
      </c>
      <c r="E46" t="str">
        <f>"00"</f>
        <v>00</v>
      </c>
      <c r="F46" t="str">
        <f>"102"</f>
        <v>102</v>
      </c>
      <c r="G46" t="str">
        <f>"5"</f>
        <v>5</v>
      </c>
      <c r="H46" t="str">
        <f>"23"</f>
        <v>23</v>
      </c>
      <c r="I46" t="str">
        <f>"0"</f>
        <v>0</v>
      </c>
      <c r="J46" t="str">
        <f>"00"</f>
        <v>00</v>
      </c>
      <c r="K46" t="s">
        <v>23</v>
      </c>
      <c r="L46" s="1">
        <v>20133</v>
      </c>
    </row>
    <row r="47" spans="1:12" x14ac:dyDescent="0.25">
      <c r="A47" t="s">
        <v>12</v>
      </c>
      <c r="B47" t="str">
        <f>"199"</f>
        <v>199</v>
      </c>
      <c r="C47" t="str">
        <f>"11"</f>
        <v>11</v>
      </c>
      <c r="D47" t="str">
        <f>"6129"</f>
        <v>6129</v>
      </c>
      <c r="E47" t="str">
        <f>"00"</f>
        <v>00</v>
      </c>
      <c r="F47" t="str">
        <f>"041"</f>
        <v>041</v>
      </c>
      <c r="G47" t="str">
        <f>"5"</f>
        <v>5</v>
      </c>
      <c r="H47" t="str">
        <f>"11"</f>
        <v>11</v>
      </c>
      <c r="I47" t="str">
        <f>"0"</f>
        <v>0</v>
      </c>
      <c r="J47" t="str">
        <f>"00"</f>
        <v>00</v>
      </c>
      <c r="K47" t="s">
        <v>23</v>
      </c>
      <c r="L47" s="1">
        <v>20227</v>
      </c>
    </row>
    <row r="48" spans="1:12" x14ac:dyDescent="0.25">
      <c r="A48" t="s">
        <v>12</v>
      </c>
      <c r="B48" t="str">
        <f>"199"</f>
        <v>199</v>
      </c>
      <c r="C48" t="str">
        <f>"11"</f>
        <v>11</v>
      </c>
      <c r="D48" t="str">
        <f>"6129"</f>
        <v>6129</v>
      </c>
      <c r="E48" t="str">
        <f>"00"</f>
        <v>00</v>
      </c>
      <c r="F48" t="str">
        <f>"101"</f>
        <v>101</v>
      </c>
      <c r="G48" t="str">
        <f>"5"</f>
        <v>5</v>
      </c>
      <c r="H48" t="str">
        <f>"28"</f>
        <v>28</v>
      </c>
      <c r="I48" t="str">
        <f>"0"</f>
        <v>0</v>
      </c>
      <c r="J48" t="str">
        <f>"00"</f>
        <v>00</v>
      </c>
      <c r="K48" t="s">
        <v>23</v>
      </c>
      <c r="L48" s="1">
        <v>20926</v>
      </c>
    </row>
    <row r="49" spans="1:12" x14ac:dyDescent="0.25">
      <c r="A49" t="s">
        <v>12</v>
      </c>
      <c r="B49" t="str">
        <f>"199"</f>
        <v>199</v>
      </c>
      <c r="C49" t="str">
        <f>"11"</f>
        <v>11</v>
      </c>
      <c r="D49" t="str">
        <f>"6129"</f>
        <v>6129</v>
      </c>
      <c r="E49" t="str">
        <f>"00"</f>
        <v>00</v>
      </c>
      <c r="F49" t="str">
        <f>"001"</f>
        <v>001</v>
      </c>
      <c r="G49" t="str">
        <f>"5"</f>
        <v>5</v>
      </c>
      <c r="H49" t="str">
        <f>"28"</f>
        <v>28</v>
      </c>
      <c r="I49" t="str">
        <f>"0"</f>
        <v>0</v>
      </c>
      <c r="J49" t="str">
        <f>"00"</f>
        <v>00</v>
      </c>
      <c r="K49" t="s">
        <v>23</v>
      </c>
      <c r="L49" s="1">
        <v>38358</v>
      </c>
    </row>
    <row r="50" spans="1:12" x14ac:dyDescent="0.25">
      <c r="A50" t="s">
        <v>12</v>
      </c>
      <c r="B50" t="str">
        <f>"199"</f>
        <v>199</v>
      </c>
      <c r="C50" t="str">
        <f>"11"</f>
        <v>11</v>
      </c>
      <c r="D50" t="str">
        <f>"6129"</f>
        <v>6129</v>
      </c>
      <c r="E50" t="str">
        <f>"00"</f>
        <v>00</v>
      </c>
      <c r="F50" t="str">
        <f>"101"</f>
        <v>101</v>
      </c>
      <c r="G50" t="str">
        <f>"5"</f>
        <v>5</v>
      </c>
      <c r="H50" t="str">
        <f>"23"</f>
        <v>23</v>
      </c>
      <c r="I50" t="str">
        <f>"0"</f>
        <v>0</v>
      </c>
      <c r="J50" t="str">
        <f>"00"</f>
        <v>00</v>
      </c>
      <c r="K50" t="s">
        <v>23</v>
      </c>
      <c r="L50" s="1">
        <v>40320</v>
      </c>
    </row>
    <row r="51" spans="1:12" x14ac:dyDescent="0.25">
      <c r="A51" t="s">
        <v>12</v>
      </c>
      <c r="B51" t="str">
        <f>"199"</f>
        <v>199</v>
      </c>
      <c r="C51" t="str">
        <f>"11"</f>
        <v>11</v>
      </c>
      <c r="D51" t="str">
        <f>"6129"</f>
        <v>6129</v>
      </c>
      <c r="E51" t="str">
        <f>"00"</f>
        <v>00</v>
      </c>
      <c r="F51" t="str">
        <f>"101"</f>
        <v>101</v>
      </c>
      <c r="G51" t="str">
        <f>"5"</f>
        <v>5</v>
      </c>
      <c r="H51" t="str">
        <f>"11"</f>
        <v>11</v>
      </c>
      <c r="I51" t="str">
        <f>"0"</f>
        <v>0</v>
      </c>
      <c r="J51" t="str">
        <f>"00"</f>
        <v>00</v>
      </c>
      <c r="K51" t="s">
        <v>23</v>
      </c>
      <c r="L51" s="1">
        <v>47974</v>
      </c>
    </row>
    <row r="52" spans="1:12" x14ac:dyDescent="0.25">
      <c r="A52" t="s">
        <v>12</v>
      </c>
      <c r="B52" t="str">
        <f>"199"</f>
        <v>199</v>
      </c>
      <c r="C52" t="str">
        <f>"11"</f>
        <v>11</v>
      </c>
      <c r="D52" t="str">
        <f>"6129"</f>
        <v>6129</v>
      </c>
      <c r="E52" t="str">
        <f>"64"</f>
        <v>64</v>
      </c>
      <c r="F52" t="str">
        <f>"102"</f>
        <v>102</v>
      </c>
      <c r="G52" t="str">
        <f>"5"</f>
        <v>5</v>
      </c>
      <c r="H52" t="str">
        <f>"30"</f>
        <v>30</v>
      </c>
      <c r="I52" t="str">
        <f>"0"</f>
        <v>0</v>
      </c>
      <c r="J52" t="str">
        <f>"00"</f>
        <v>00</v>
      </c>
      <c r="K52" t="s">
        <v>23</v>
      </c>
      <c r="L52" s="1">
        <v>80492</v>
      </c>
    </row>
    <row r="53" spans="1:12" x14ac:dyDescent="0.25">
      <c r="A53" t="s">
        <v>12</v>
      </c>
      <c r="B53" t="str">
        <f>"199"</f>
        <v>199</v>
      </c>
      <c r="C53" t="str">
        <f>"11"</f>
        <v>11</v>
      </c>
      <c r="D53" t="str">
        <f>"6129"</f>
        <v>6129</v>
      </c>
      <c r="E53" t="str">
        <f>"00"</f>
        <v>00</v>
      </c>
      <c r="F53" t="str">
        <f>"001"</f>
        <v>001</v>
      </c>
      <c r="G53" t="str">
        <f>"5"</f>
        <v>5</v>
      </c>
      <c r="H53" t="str">
        <f>"23"</f>
        <v>23</v>
      </c>
      <c r="I53" t="str">
        <f>"0"</f>
        <v>0</v>
      </c>
      <c r="J53" t="str">
        <f>"00"</f>
        <v>00</v>
      </c>
      <c r="K53" t="s">
        <v>23</v>
      </c>
      <c r="L53" s="1">
        <v>80882</v>
      </c>
    </row>
    <row r="54" spans="1:12" x14ac:dyDescent="0.25">
      <c r="A54" t="s">
        <v>12</v>
      </c>
      <c r="B54" t="str">
        <f>"199"</f>
        <v>199</v>
      </c>
      <c r="C54" t="str">
        <f>"11"</f>
        <v>11</v>
      </c>
      <c r="D54" t="str">
        <f>"6129"</f>
        <v>6129</v>
      </c>
      <c r="E54" t="str">
        <f>"00"</f>
        <v>00</v>
      </c>
      <c r="F54" t="str">
        <f>"041"</f>
        <v>041</v>
      </c>
      <c r="G54" t="str">
        <f>"5"</f>
        <v>5</v>
      </c>
      <c r="H54" t="str">
        <f>"23"</f>
        <v>23</v>
      </c>
      <c r="I54" t="str">
        <f>"0"</f>
        <v>0</v>
      </c>
      <c r="J54" t="str">
        <f>"00"</f>
        <v>00</v>
      </c>
      <c r="K54" t="s">
        <v>23</v>
      </c>
      <c r="L54" s="1">
        <v>95563</v>
      </c>
    </row>
    <row r="55" spans="1:12" x14ac:dyDescent="0.25">
      <c r="A55" t="s">
        <v>12</v>
      </c>
      <c r="B55" t="str">
        <f>"199"</f>
        <v>199</v>
      </c>
      <c r="C55" t="str">
        <f>"11"</f>
        <v>11</v>
      </c>
      <c r="D55" t="str">
        <f>"6141"</f>
        <v>6141</v>
      </c>
      <c r="E55" t="str">
        <f>"00"</f>
        <v>00</v>
      </c>
      <c r="F55" t="str">
        <f>"001"</f>
        <v>001</v>
      </c>
      <c r="G55" t="str">
        <f>"5"</f>
        <v>5</v>
      </c>
      <c r="H55" t="str">
        <f>"24"</f>
        <v>24</v>
      </c>
      <c r="I55" t="str">
        <f>"0"</f>
        <v>0</v>
      </c>
      <c r="J55" t="str">
        <f>"UI"</f>
        <v>UI</v>
      </c>
      <c r="K55" t="s">
        <v>24</v>
      </c>
      <c r="L55" s="1">
        <v>14</v>
      </c>
    </row>
    <row r="56" spans="1:12" x14ac:dyDescent="0.25">
      <c r="A56" t="s">
        <v>12</v>
      </c>
      <c r="B56" t="str">
        <f>"199"</f>
        <v>199</v>
      </c>
      <c r="C56" t="str">
        <f>"11"</f>
        <v>11</v>
      </c>
      <c r="D56" t="str">
        <f>"6141"</f>
        <v>6141</v>
      </c>
      <c r="E56" t="str">
        <f>"00"</f>
        <v>00</v>
      </c>
      <c r="F56" t="str">
        <f>"101"</f>
        <v>101</v>
      </c>
      <c r="G56" t="str">
        <f>"5"</f>
        <v>5</v>
      </c>
      <c r="H56" t="str">
        <f>"30"</f>
        <v>30</v>
      </c>
      <c r="I56" t="str">
        <f>"0"</f>
        <v>0</v>
      </c>
      <c r="J56" t="str">
        <f>"00"</f>
        <v>00</v>
      </c>
      <c r="K56" t="s">
        <v>24</v>
      </c>
      <c r="L56" s="1">
        <v>46</v>
      </c>
    </row>
    <row r="57" spans="1:12" x14ac:dyDescent="0.25">
      <c r="A57" t="s">
        <v>12</v>
      </c>
      <c r="B57" t="str">
        <f>"199"</f>
        <v>199</v>
      </c>
      <c r="C57" t="str">
        <f>"11"</f>
        <v>11</v>
      </c>
      <c r="D57" t="str">
        <f>"6141"</f>
        <v>6141</v>
      </c>
      <c r="E57" t="str">
        <f>"00"</f>
        <v>00</v>
      </c>
      <c r="F57" t="str">
        <f>"041"</f>
        <v>041</v>
      </c>
      <c r="G57" t="str">
        <f>"5"</f>
        <v>5</v>
      </c>
      <c r="H57" t="str">
        <f>"25"</f>
        <v>25</v>
      </c>
      <c r="I57" t="str">
        <f>"0"</f>
        <v>0</v>
      </c>
      <c r="J57" t="str">
        <f>"00"</f>
        <v>00</v>
      </c>
      <c r="K57" t="s">
        <v>24</v>
      </c>
      <c r="L57" s="1">
        <v>82</v>
      </c>
    </row>
    <row r="58" spans="1:12" x14ac:dyDescent="0.25">
      <c r="A58" t="s">
        <v>12</v>
      </c>
      <c r="B58" t="str">
        <f>"199"</f>
        <v>199</v>
      </c>
      <c r="C58" t="str">
        <f>"11"</f>
        <v>11</v>
      </c>
      <c r="D58" t="str">
        <f>"6141"</f>
        <v>6141</v>
      </c>
      <c r="E58" t="str">
        <f>"00"</f>
        <v>00</v>
      </c>
      <c r="F58" t="str">
        <f>"101"</f>
        <v>101</v>
      </c>
      <c r="G58" t="str">
        <f>"5"</f>
        <v>5</v>
      </c>
      <c r="H58" t="str">
        <f>"25"</f>
        <v>25</v>
      </c>
      <c r="I58" t="str">
        <f>"0"</f>
        <v>0</v>
      </c>
      <c r="J58" t="str">
        <f>"00"</f>
        <v>00</v>
      </c>
      <c r="K58" t="s">
        <v>24</v>
      </c>
      <c r="L58" s="1">
        <v>99</v>
      </c>
    </row>
    <row r="59" spans="1:12" x14ac:dyDescent="0.25">
      <c r="A59" t="s">
        <v>12</v>
      </c>
      <c r="B59" t="str">
        <f>"199"</f>
        <v>199</v>
      </c>
      <c r="C59" t="str">
        <f>"11"</f>
        <v>11</v>
      </c>
      <c r="D59" t="str">
        <f>"6141"</f>
        <v>6141</v>
      </c>
      <c r="E59" t="str">
        <f>"00"</f>
        <v>00</v>
      </c>
      <c r="F59" t="str">
        <f>"102"</f>
        <v>102</v>
      </c>
      <c r="G59" t="str">
        <f>"5"</f>
        <v>5</v>
      </c>
      <c r="H59" t="str">
        <f>"25"</f>
        <v>25</v>
      </c>
      <c r="I59" t="str">
        <f>"0"</f>
        <v>0</v>
      </c>
      <c r="J59" t="str">
        <f>"00"</f>
        <v>00</v>
      </c>
      <c r="K59" t="s">
        <v>24</v>
      </c>
      <c r="L59" s="1">
        <v>135</v>
      </c>
    </row>
    <row r="60" spans="1:12" x14ac:dyDescent="0.25">
      <c r="A60" t="s">
        <v>12</v>
      </c>
      <c r="B60" t="str">
        <f>"199"</f>
        <v>199</v>
      </c>
      <c r="C60" t="str">
        <f>"11"</f>
        <v>11</v>
      </c>
      <c r="D60" t="str">
        <f>"6141"</f>
        <v>6141</v>
      </c>
      <c r="E60" t="str">
        <f>"00"</f>
        <v>00</v>
      </c>
      <c r="F60" t="str">
        <f>"101"</f>
        <v>101</v>
      </c>
      <c r="G60" t="str">
        <f>"5"</f>
        <v>5</v>
      </c>
      <c r="H60" t="str">
        <f>"28"</f>
        <v>28</v>
      </c>
      <c r="I60" t="str">
        <f>"0"</f>
        <v>0</v>
      </c>
      <c r="J60" t="str">
        <f>"00"</f>
        <v>00</v>
      </c>
      <c r="K60" t="s">
        <v>24</v>
      </c>
      <c r="L60" s="1">
        <v>220</v>
      </c>
    </row>
    <row r="61" spans="1:12" x14ac:dyDescent="0.25">
      <c r="A61" t="s">
        <v>12</v>
      </c>
      <c r="B61" t="str">
        <f>"199"</f>
        <v>199</v>
      </c>
      <c r="C61" t="str">
        <f>"11"</f>
        <v>11</v>
      </c>
      <c r="D61" t="str">
        <f>"6141"</f>
        <v>6141</v>
      </c>
      <c r="E61" t="str">
        <f>"00"</f>
        <v>00</v>
      </c>
      <c r="F61" t="str">
        <f>"101"</f>
        <v>101</v>
      </c>
      <c r="G61" t="str">
        <f>"5"</f>
        <v>5</v>
      </c>
      <c r="H61" t="str">
        <f>"36"</f>
        <v>36</v>
      </c>
      <c r="I61" t="str">
        <f>"0"</f>
        <v>0</v>
      </c>
      <c r="J61" t="str">
        <f>"00"</f>
        <v>00</v>
      </c>
      <c r="K61" t="s">
        <v>24</v>
      </c>
      <c r="L61" s="1">
        <v>252</v>
      </c>
    </row>
    <row r="62" spans="1:12" x14ac:dyDescent="0.25">
      <c r="A62" t="s">
        <v>12</v>
      </c>
      <c r="B62" t="str">
        <f>"199"</f>
        <v>199</v>
      </c>
      <c r="C62" t="str">
        <f>"11"</f>
        <v>11</v>
      </c>
      <c r="D62" t="str">
        <f>"6141"</f>
        <v>6141</v>
      </c>
      <c r="E62" t="str">
        <f>"00"</f>
        <v>00</v>
      </c>
      <c r="F62" t="str">
        <f>"101"</f>
        <v>101</v>
      </c>
      <c r="G62" t="str">
        <f>"5"</f>
        <v>5</v>
      </c>
      <c r="H62" t="str">
        <f>"21"</f>
        <v>21</v>
      </c>
      <c r="I62" t="str">
        <f>"0"</f>
        <v>0</v>
      </c>
      <c r="J62" t="str">
        <f>"00"</f>
        <v>00</v>
      </c>
      <c r="K62" t="s">
        <v>24</v>
      </c>
      <c r="L62" s="1">
        <v>264</v>
      </c>
    </row>
    <row r="63" spans="1:12" x14ac:dyDescent="0.25">
      <c r="A63" t="s">
        <v>12</v>
      </c>
      <c r="B63" t="str">
        <f>"199"</f>
        <v>199</v>
      </c>
      <c r="C63" t="str">
        <f>"11"</f>
        <v>11</v>
      </c>
      <c r="D63" t="str">
        <f>"6141"</f>
        <v>6141</v>
      </c>
      <c r="E63" t="str">
        <f>"00"</f>
        <v>00</v>
      </c>
      <c r="F63" t="str">
        <f>"101"</f>
        <v>101</v>
      </c>
      <c r="G63" t="str">
        <f>"5"</f>
        <v>5</v>
      </c>
      <c r="H63" t="str">
        <f>"37"</f>
        <v>37</v>
      </c>
      <c r="I63" t="str">
        <f>"0"</f>
        <v>0</v>
      </c>
      <c r="J63" t="str">
        <f>"00"</f>
        <v>00</v>
      </c>
      <c r="K63" t="s">
        <v>24</v>
      </c>
      <c r="L63" s="1">
        <v>725</v>
      </c>
    </row>
    <row r="64" spans="1:12" x14ac:dyDescent="0.25">
      <c r="A64" t="s">
        <v>12</v>
      </c>
      <c r="B64" t="str">
        <f>"199"</f>
        <v>199</v>
      </c>
      <c r="C64" t="str">
        <f>"11"</f>
        <v>11</v>
      </c>
      <c r="D64" t="str">
        <f>"6141"</f>
        <v>6141</v>
      </c>
      <c r="E64" t="str">
        <f>"00"</f>
        <v>00</v>
      </c>
      <c r="F64" t="str">
        <f>"041"</f>
        <v>041</v>
      </c>
      <c r="G64" t="str">
        <f>"5"</f>
        <v>5</v>
      </c>
      <c r="H64" t="str">
        <f>"24"</f>
        <v>24</v>
      </c>
      <c r="I64" t="str">
        <f>"0"</f>
        <v>0</v>
      </c>
      <c r="J64" t="str">
        <f>"00"</f>
        <v>00</v>
      </c>
      <c r="K64" t="s">
        <v>24</v>
      </c>
      <c r="L64" s="1">
        <v>733</v>
      </c>
    </row>
    <row r="65" spans="1:12" x14ac:dyDescent="0.25">
      <c r="A65" t="s">
        <v>12</v>
      </c>
      <c r="B65" t="str">
        <f>"199"</f>
        <v>199</v>
      </c>
      <c r="C65" t="str">
        <f>"11"</f>
        <v>11</v>
      </c>
      <c r="D65" t="str">
        <f>"6141"</f>
        <v>6141</v>
      </c>
      <c r="E65" t="str">
        <f>"00"</f>
        <v>00</v>
      </c>
      <c r="F65" t="str">
        <f>"041"</f>
        <v>041</v>
      </c>
      <c r="G65" t="str">
        <f>"5"</f>
        <v>5</v>
      </c>
      <c r="H65" t="str">
        <f>"37"</f>
        <v>37</v>
      </c>
      <c r="I65" t="str">
        <f>"0"</f>
        <v>0</v>
      </c>
      <c r="J65" t="str">
        <f>"00"</f>
        <v>00</v>
      </c>
      <c r="K65" t="s">
        <v>24</v>
      </c>
      <c r="L65" s="1">
        <v>765</v>
      </c>
    </row>
    <row r="66" spans="1:12" x14ac:dyDescent="0.25">
      <c r="A66" t="s">
        <v>12</v>
      </c>
      <c r="B66" t="str">
        <f>"199"</f>
        <v>199</v>
      </c>
      <c r="C66" t="str">
        <f>"11"</f>
        <v>11</v>
      </c>
      <c r="D66" t="str">
        <f>"6141"</f>
        <v>6141</v>
      </c>
      <c r="E66" t="str">
        <f>"00"</f>
        <v>00</v>
      </c>
      <c r="F66" t="str">
        <f>"001"</f>
        <v>001</v>
      </c>
      <c r="G66" t="str">
        <f>"5"</f>
        <v>5</v>
      </c>
      <c r="H66" t="str">
        <f>"28"</f>
        <v>28</v>
      </c>
      <c r="I66" t="str">
        <f>"0"</f>
        <v>0</v>
      </c>
      <c r="J66" t="str">
        <f>"00"</f>
        <v>00</v>
      </c>
      <c r="K66" t="s">
        <v>24</v>
      </c>
      <c r="L66" s="1">
        <v>1032</v>
      </c>
    </row>
    <row r="67" spans="1:12" x14ac:dyDescent="0.25">
      <c r="A67" t="s">
        <v>12</v>
      </c>
      <c r="B67" t="str">
        <f>"199"</f>
        <v>199</v>
      </c>
      <c r="C67" t="str">
        <f>"11"</f>
        <v>11</v>
      </c>
      <c r="D67" t="str">
        <f>"6141"</f>
        <v>6141</v>
      </c>
      <c r="E67" t="str">
        <f>"64"</f>
        <v>64</v>
      </c>
      <c r="F67" t="str">
        <f>"102"</f>
        <v>102</v>
      </c>
      <c r="G67" t="str">
        <f>"5"</f>
        <v>5</v>
      </c>
      <c r="H67" t="str">
        <f>"36"</f>
        <v>36</v>
      </c>
      <c r="I67" t="str">
        <f>"0"</f>
        <v>0</v>
      </c>
      <c r="J67" t="str">
        <f>"00"</f>
        <v>00</v>
      </c>
      <c r="K67" t="s">
        <v>24</v>
      </c>
      <c r="L67" s="1">
        <v>1093</v>
      </c>
    </row>
    <row r="68" spans="1:12" x14ac:dyDescent="0.25">
      <c r="A68" t="s">
        <v>12</v>
      </c>
      <c r="B68" t="str">
        <f>"199"</f>
        <v>199</v>
      </c>
      <c r="C68" t="str">
        <f>"11"</f>
        <v>11</v>
      </c>
      <c r="D68" t="str">
        <f>"6141"</f>
        <v>6141</v>
      </c>
      <c r="E68" t="str">
        <f>"00"</f>
        <v>00</v>
      </c>
      <c r="F68" t="str">
        <f>"001"</f>
        <v>001</v>
      </c>
      <c r="G68" t="str">
        <f>"5"</f>
        <v>5</v>
      </c>
      <c r="H68" t="str">
        <f>"38"</f>
        <v>38</v>
      </c>
      <c r="I68" t="str">
        <f>"0"</f>
        <v>0</v>
      </c>
      <c r="J68" t="str">
        <f>"00"</f>
        <v>00</v>
      </c>
      <c r="K68" t="s">
        <v>24</v>
      </c>
      <c r="L68" s="1">
        <v>1312</v>
      </c>
    </row>
    <row r="69" spans="1:12" x14ac:dyDescent="0.25">
      <c r="A69" t="s">
        <v>12</v>
      </c>
      <c r="B69" t="str">
        <f>"199"</f>
        <v>199</v>
      </c>
      <c r="C69" t="str">
        <f>"11"</f>
        <v>11</v>
      </c>
      <c r="D69" t="str">
        <f>"6141"</f>
        <v>6141</v>
      </c>
      <c r="E69" t="str">
        <f>"00"</f>
        <v>00</v>
      </c>
      <c r="F69" t="str">
        <f>"001"</f>
        <v>001</v>
      </c>
      <c r="G69" t="str">
        <f>"5"</f>
        <v>5</v>
      </c>
      <c r="H69" t="str">
        <f>"24"</f>
        <v>24</v>
      </c>
      <c r="I69" t="str">
        <f>"0"</f>
        <v>0</v>
      </c>
      <c r="J69" t="str">
        <f>"00"</f>
        <v>00</v>
      </c>
      <c r="K69" t="s">
        <v>24</v>
      </c>
      <c r="L69" s="1">
        <v>1422</v>
      </c>
    </row>
    <row r="70" spans="1:12" x14ac:dyDescent="0.25">
      <c r="A70" t="s">
        <v>12</v>
      </c>
      <c r="B70" t="str">
        <f>"199"</f>
        <v>199</v>
      </c>
      <c r="C70" t="str">
        <f>"11"</f>
        <v>11</v>
      </c>
      <c r="D70" t="str">
        <f>"6141"</f>
        <v>6141</v>
      </c>
      <c r="E70" t="str">
        <f>"73"</f>
        <v>73</v>
      </c>
      <c r="F70" t="str">
        <f>"805"</f>
        <v>805</v>
      </c>
      <c r="G70" t="str">
        <f>"5"</f>
        <v>5</v>
      </c>
      <c r="H70" t="str">
        <f>"23"</f>
        <v>23</v>
      </c>
      <c r="I70" t="str">
        <f>"0"</f>
        <v>0</v>
      </c>
      <c r="J70" t="str">
        <f>"00"</f>
        <v>00</v>
      </c>
      <c r="K70" t="s">
        <v>24</v>
      </c>
      <c r="L70" s="1">
        <v>1719</v>
      </c>
    </row>
    <row r="71" spans="1:12" x14ac:dyDescent="0.25">
      <c r="A71" t="s">
        <v>12</v>
      </c>
      <c r="B71" t="str">
        <f>"199"</f>
        <v>199</v>
      </c>
      <c r="C71" t="str">
        <f>"11"</f>
        <v>11</v>
      </c>
      <c r="D71" t="str">
        <f>"6141"</f>
        <v>6141</v>
      </c>
      <c r="E71" t="str">
        <f>"64"</f>
        <v>64</v>
      </c>
      <c r="F71" t="str">
        <f>"102"</f>
        <v>102</v>
      </c>
      <c r="G71" t="str">
        <f>"5"</f>
        <v>5</v>
      </c>
      <c r="H71" t="str">
        <f>"30"</f>
        <v>30</v>
      </c>
      <c r="I71" t="str">
        <f>"0"</f>
        <v>0</v>
      </c>
      <c r="J71" t="str">
        <f>"00"</f>
        <v>00</v>
      </c>
      <c r="K71" t="s">
        <v>24</v>
      </c>
      <c r="L71" s="1">
        <v>1861</v>
      </c>
    </row>
    <row r="72" spans="1:12" x14ac:dyDescent="0.25">
      <c r="A72" t="s">
        <v>12</v>
      </c>
      <c r="B72" t="str">
        <f>"199"</f>
        <v>199</v>
      </c>
      <c r="C72" t="str">
        <f>"11"</f>
        <v>11</v>
      </c>
      <c r="D72" t="str">
        <f>"6141"</f>
        <v>6141</v>
      </c>
      <c r="E72" t="str">
        <f>"00"</f>
        <v>00</v>
      </c>
      <c r="F72" t="str">
        <f>"102"</f>
        <v>102</v>
      </c>
      <c r="G72" t="str">
        <f>"5"</f>
        <v>5</v>
      </c>
      <c r="H72" t="str">
        <f>"23"</f>
        <v>23</v>
      </c>
      <c r="I72" t="str">
        <f>"0"</f>
        <v>0</v>
      </c>
      <c r="J72" t="str">
        <f>"00"</f>
        <v>00</v>
      </c>
      <c r="K72" t="s">
        <v>24</v>
      </c>
      <c r="L72" s="1">
        <v>2020</v>
      </c>
    </row>
    <row r="73" spans="1:12" x14ac:dyDescent="0.25">
      <c r="A73" t="s">
        <v>12</v>
      </c>
      <c r="B73" t="str">
        <f>"199"</f>
        <v>199</v>
      </c>
      <c r="C73" t="str">
        <f>"11"</f>
        <v>11</v>
      </c>
      <c r="D73" t="str">
        <f>"6141"</f>
        <v>6141</v>
      </c>
      <c r="E73" t="str">
        <f>"00"</f>
        <v>00</v>
      </c>
      <c r="F73" t="str">
        <f>"101"</f>
        <v>101</v>
      </c>
      <c r="G73" t="str">
        <f>"5"</f>
        <v>5</v>
      </c>
      <c r="H73" t="str">
        <f>"23"</f>
        <v>23</v>
      </c>
      <c r="I73" t="str">
        <f>"0"</f>
        <v>0</v>
      </c>
      <c r="J73" t="str">
        <f>"00"</f>
        <v>00</v>
      </c>
      <c r="K73" t="s">
        <v>24</v>
      </c>
      <c r="L73" s="1">
        <v>2983</v>
      </c>
    </row>
    <row r="74" spans="1:12" x14ac:dyDescent="0.25">
      <c r="A74" t="s">
        <v>12</v>
      </c>
      <c r="B74" t="str">
        <f>"199"</f>
        <v>199</v>
      </c>
      <c r="C74" t="str">
        <f>"11"</f>
        <v>11</v>
      </c>
      <c r="D74" t="str">
        <f>"6141"</f>
        <v>6141</v>
      </c>
      <c r="E74" t="str">
        <f>"00"</f>
        <v>00</v>
      </c>
      <c r="F74" t="str">
        <f>"102"</f>
        <v>102</v>
      </c>
      <c r="G74" t="str">
        <f>"5"</f>
        <v>5</v>
      </c>
      <c r="H74" t="str">
        <f>"36"</f>
        <v>36</v>
      </c>
      <c r="I74" t="str">
        <f>"0"</f>
        <v>0</v>
      </c>
      <c r="J74" t="str">
        <f>"00"</f>
        <v>00</v>
      </c>
      <c r="K74" t="s">
        <v>24</v>
      </c>
      <c r="L74" s="1">
        <v>3051</v>
      </c>
    </row>
    <row r="75" spans="1:12" x14ac:dyDescent="0.25">
      <c r="A75" t="s">
        <v>12</v>
      </c>
      <c r="B75" t="str">
        <f>"199"</f>
        <v>199</v>
      </c>
      <c r="C75" t="str">
        <f>"11"</f>
        <v>11</v>
      </c>
      <c r="D75" t="str">
        <f>"6141"</f>
        <v>6141</v>
      </c>
      <c r="E75" t="str">
        <f>"00"</f>
        <v>00</v>
      </c>
      <c r="F75" t="str">
        <f>"001"</f>
        <v>001</v>
      </c>
      <c r="G75" t="str">
        <f>"5"</f>
        <v>5</v>
      </c>
      <c r="H75" t="str">
        <f>"23"</f>
        <v>23</v>
      </c>
      <c r="I75" t="str">
        <f>"0"</f>
        <v>0</v>
      </c>
      <c r="J75" t="str">
        <f>"00"</f>
        <v>00</v>
      </c>
      <c r="K75" t="s">
        <v>24</v>
      </c>
      <c r="L75" s="1">
        <v>3232</v>
      </c>
    </row>
    <row r="76" spans="1:12" x14ac:dyDescent="0.25">
      <c r="A76" t="s">
        <v>12</v>
      </c>
      <c r="B76" t="str">
        <f>"199"</f>
        <v>199</v>
      </c>
      <c r="C76" t="str">
        <f>"11"</f>
        <v>11</v>
      </c>
      <c r="D76" t="str">
        <f>"6141"</f>
        <v>6141</v>
      </c>
      <c r="E76" t="str">
        <f>"00"</f>
        <v>00</v>
      </c>
      <c r="F76" t="str">
        <f>"041"</f>
        <v>041</v>
      </c>
      <c r="G76" t="str">
        <f>"5"</f>
        <v>5</v>
      </c>
      <c r="H76" t="str">
        <f>"23"</f>
        <v>23</v>
      </c>
      <c r="I76" t="str">
        <f>"0"</f>
        <v>0</v>
      </c>
      <c r="J76" t="str">
        <f>"00"</f>
        <v>00</v>
      </c>
      <c r="K76" t="s">
        <v>24</v>
      </c>
      <c r="L76" s="1">
        <v>4333</v>
      </c>
    </row>
    <row r="77" spans="1:12" x14ac:dyDescent="0.25">
      <c r="A77" t="s">
        <v>12</v>
      </c>
      <c r="B77" t="str">
        <f>"199"</f>
        <v>199</v>
      </c>
      <c r="C77" t="str">
        <f>"11"</f>
        <v>11</v>
      </c>
      <c r="D77" t="str">
        <f>"6141"</f>
        <v>6141</v>
      </c>
      <c r="E77" t="str">
        <f>"00"</f>
        <v>00</v>
      </c>
      <c r="F77" t="str">
        <f>"001"</f>
        <v>001</v>
      </c>
      <c r="G77" t="str">
        <f>"5"</f>
        <v>5</v>
      </c>
      <c r="H77" t="str">
        <f>"22"</f>
        <v>22</v>
      </c>
      <c r="I77" t="str">
        <f>"0"</f>
        <v>0</v>
      </c>
      <c r="J77" t="str">
        <f>"00"</f>
        <v>00</v>
      </c>
      <c r="K77" t="s">
        <v>24</v>
      </c>
      <c r="L77" s="1">
        <v>4451</v>
      </c>
    </row>
    <row r="78" spans="1:12" x14ac:dyDescent="0.25">
      <c r="A78" t="s">
        <v>12</v>
      </c>
      <c r="B78" t="str">
        <f>"199"</f>
        <v>199</v>
      </c>
      <c r="C78" t="str">
        <f>"11"</f>
        <v>11</v>
      </c>
      <c r="D78" t="str">
        <f>"6141"</f>
        <v>6141</v>
      </c>
      <c r="E78" t="str">
        <f>"00"</f>
        <v>00</v>
      </c>
      <c r="F78" t="str">
        <f>"102"</f>
        <v>102</v>
      </c>
      <c r="G78" t="str">
        <f>"5"</f>
        <v>5</v>
      </c>
      <c r="H78" t="str">
        <f>"11"</f>
        <v>11</v>
      </c>
      <c r="I78" t="str">
        <f>"0"</f>
        <v>0</v>
      </c>
      <c r="J78" t="str">
        <f>"00"</f>
        <v>00</v>
      </c>
      <c r="K78" t="s">
        <v>24</v>
      </c>
      <c r="L78" s="1">
        <v>4893</v>
      </c>
    </row>
    <row r="79" spans="1:12" x14ac:dyDescent="0.25">
      <c r="A79" t="s">
        <v>12</v>
      </c>
      <c r="B79" t="str">
        <f>"199"</f>
        <v>199</v>
      </c>
      <c r="C79" t="str">
        <f>"11"</f>
        <v>11</v>
      </c>
      <c r="D79" t="str">
        <f>"6141"</f>
        <v>6141</v>
      </c>
      <c r="E79" t="str">
        <f>"00"</f>
        <v>00</v>
      </c>
      <c r="F79" t="str">
        <f>"041"</f>
        <v>041</v>
      </c>
      <c r="G79" t="str">
        <f>"5"</f>
        <v>5</v>
      </c>
      <c r="H79" t="str">
        <f>"11"</f>
        <v>11</v>
      </c>
      <c r="I79" t="str">
        <f>"0"</f>
        <v>0</v>
      </c>
      <c r="J79" t="str">
        <f>"00"</f>
        <v>00</v>
      </c>
      <c r="K79" t="s">
        <v>24</v>
      </c>
      <c r="L79" s="1">
        <v>12877</v>
      </c>
    </row>
    <row r="80" spans="1:12" x14ac:dyDescent="0.25">
      <c r="A80" t="s">
        <v>12</v>
      </c>
      <c r="B80" t="str">
        <f>"199"</f>
        <v>199</v>
      </c>
      <c r="C80" t="str">
        <f>"11"</f>
        <v>11</v>
      </c>
      <c r="D80" t="str">
        <f>"6141"</f>
        <v>6141</v>
      </c>
      <c r="E80" t="str">
        <f>"00"</f>
        <v>00</v>
      </c>
      <c r="F80" t="str">
        <f>"001"</f>
        <v>001</v>
      </c>
      <c r="G80" t="str">
        <f>"5"</f>
        <v>5</v>
      </c>
      <c r="H80" t="str">
        <f>"11"</f>
        <v>11</v>
      </c>
      <c r="I80" t="str">
        <f>"0"</f>
        <v>0</v>
      </c>
      <c r="J80" t="str">
        <f>"00"</f>
        <v>00</v>
      </c>
      <c r="K80" t="s">
        <v>24</v>
      </c>
      <c r="L80" s="1">
        <v>17630</v>
      </c>
    </row>
    <row r="81" spans="1:12" x14ac:dyDescent="0.25">
      <c r="A81" t="s">
        <v>12</v>
      </c>
      <c r="B81" t="str">
        <f>"199"</f>
        <v>199</v>
      </c>
      <c r="C81" t="str">
        <f>"11"</f>
        <v>11</v>
      </c>
      <c r="D81" t="str">
        <f>"6141"</f>
        <v>6141</v>
      </c>
      <c r="E81" t="str">
        <f>"00"</f>
        <v>00</v>
      </c>
      <c r="F81" t="str">
        <f>"101"</f>
        <v>101</v>
      </c>
      <c r="G81" t="str">
        <f>"5"</f>
        <v>5</v>
      </c>
      <c r="H81" t="str">
        <f>"11"</f>
        <v>11</v>
      </c>
      <c r="I81" t="str">
        <f>"0"</f>
        <v>0</v>
      </c>
      <c r="J81" t="str">
        <f>"00"</f>
        <v>00</v>
      </c>
      <c r="K81" t="s">
        <v>24</v>
      </c>
      <c r="L81" s="1">
        <v>18327</v>
      </c>
    </row>
    <row r="82" spans="1:12" x14ac:dyDescent="0.25">
      <c r="A82" t="s">
        <v>12</v>
      </c>
      <c r="B82" t="str">
        <f>"199"</f>
        <v>199</v>
      </c>
      <c r="C82" t="str">
        <f>"11"</f>
        <v>11</v>
      </c>
      <c r="D82" t="str">
        <f>"6142"</f>
        <v>6142</v>
      </c>
      <c r="E82" t="str">
        <f>"00"</f>
        <v>00</v>
      </c>
      <c r="F82" t="str">
        <f>"101"</f>
        <v>101</v>
      </c>
      <c r="G82" t="str">
        <f>"5"</f>
        <v>5</v>
      </c>
      <c r="H82" t="str">
        <f>"30"</f>
        <v>30</v>
      </c>
      <c r="I82" t="str">
        <f>"0"</f>
        <v>0</v>
      </c>
      <c r="J82" t="str">
        <f>"00"</f>
        <v>00</v>
      </c>
      <c r="K82" t="s">
        <v>25</v>
      </c>
      <c r="L82" s="1">
        <v>271</v>
      </c>
    </row>
    <row r="83" spans="1:12" x14ac:dyDescent="0.25">
      <c r="A83" t="s">
        <v>12</v>
      </c>
      <c r="B83" t="str">
        <f>"199"</f>
        <v>199</v>
      </c>
      <c r="C83" t="str">
        <f>"11"</f>
        <v>11</v>
      </c>
      <c r="D83" t="str">
        <f>"6142"</f>
        <v>6142</v>
      </c>
      <c r="E83" t="str">
        <f>"00"</f>
        <v>00</v>
      </c>
      <c r="F83" t="str">
        <f>"101"</f>
        <v>101</v>
      </c>
      <c r="G83" t="str">
        <f>"5"</f>
        <v>5</v>
      </c>
      <c r="H83" t="str">
        <f>"36"</f>
        <v>36</v>
      </c>
      <c r="I83" t="str">
        <f>"0"</f>
        <v>0</v>
      </c>
      <c r="J83" t="str">
        <f>"00"</f>
        <v>00</v>
      </c>
      <c r="K83" t="s">
        <v>25</v>
      </c>
      <c r="L83" s="1">
        <v>812</v>
      </c>
    </row>
    <row r="84" spans="1:12" x14ac:dyDescent="0.25">
      <c r="A84" t="s">
        <v>12</v>
      </c>
      <c r="B84" t="str">
        <f>"199"</f>
        <v>199</v>
      </c>
      <c r="C84" t="str">
        <f>"11"</f>
        <v>11</v>
      </c>
      <c r="D84" t="str">
        <f>"6142"</f>
        <v>6142</v>
      </c>
      <c r="E84" t="str">
        <f>"00"</f>
        <v>00</v>
      </c>
      <c r="F84" t="str">
        <f>"101"</f>
        <v>101</v>
      </c>
      <c r="G84" t="str">
        <f>"5"</f>
        <v>5</v>
      </c>
      <c r="H84" t="str">
        <f>"21"</f>
        <v>21</v>
      </c>
      <c r="I84" t="str">
        <f>"0"</f>
        <v>0</v>
      </c>
      <c r="J84" t="str">
        <f>"00"</f>
        <v>00</v>
      </c>
      <c r="K84" t="s">
        <v>25</v>
      </c>
      <c r="L84" s="1">
        <v>1354</v>
      </c>
    </row>
    <row r="85" spans="1:12" x14ac:dyDescent="0.25">
      <c r="A85" t="s">
        <v>12</v>
      </c>
      <c r="B85" t="str">
        <f>"199"</f>
        <v>199</v>
      </c>
      <c r="C85" t="str">
        <f>"11"</f>
        <v>11</v>
      </c>
      <c r="D85" t="str">
        <f>"6142"</f>
        <v>6142</v>
      </c>
      <c r="E85" t="str">
        <f>"00"</f>
        <v>00</v>
      </c>
      <c r="F85" t="str">
        <f>"041"</f>
        <v>041</v>
      </c>
      <c r="G85" t="str">
        <f>"5"</f>
        <v>5</v>
      </c>
      <c r="H85" t="str">
        <f>"24"</f>
        <v>24</v>
      </c>
      <c r="I85" t="str">
        <f>"0"</f>
        <v>0</v>
      </c>
      <c r="J85" t="str">
        <f>"00"</f>
        <v>00</v>
      </c>
      <c r="K85" t="s">
        <v>25</v>
      </c>
      <c r="L85" s="1">
        <v>1760</v>
      </c>
    </row>
    <row r="86" spans="1:12" x14ac:dyDescent="0.25">
      <c r="A86" t="s">
        <v>12</v>
      </c>
      <c r="B86" t="str">
        <f>"199"</f>
        <v>199</v>
      </c>
      <c r="C86" t="str">
        <f>"11"</f>
        <v>11</v>
      </c>
      <c r="D86" t="str">
        <f>"6142"</f>
        <v>6142</v>
      </c>
      <c r="E86" t="str">
        <f>"00"</f>
        <v>00</v>
      </c>
      <c r="F86" t="str">
        <f>"001"</f>
        <v>001</v>
      </c>
      <c r="G86" t="str">
        <f>"5"</f>
        <v>5</v>
      </c>
      <c r="H86" t="str">
        <f>"24"</f>
        <v>24</v>
      </c>
      <c r="I86" t="str">
        <f>"0"</f>
        <v>0</v>
      </c>
      <c r="J86" t="str">
        <f>"00"</f>
        <v>00</v>
      </c>
      <c r="K86" t="s">
        <v>25</v>
      </c>
      <c r="L86" s="1">
        <v>3478</v>
      </c>
    </row>
    <row r="87" spans="1:12" x14ac:dyDescent="0.25">
      <c r="A87" t="s">
        <v>12</v>
      </c>
      <c r="B87" t="str">
        <f>"199"</f>
        <v>199</v>
      </c>
      <c r="C87" t="str">
        <f>"11"</f>
        <v>11</v>
      </c>
      <c r="D87" t="str">
        <f>"6142"</f>
        <v>6142</v>
      </c>
      <c r="E87" t="str">
        <f>"00"</f>
        <v>00</v>
      </c>
      <c r="F87" t="str">
        <f>"041"</f>
        <v>041</v>
      </c>
      <c r="G87" t="str">
        <f>"5"</f>
        <v>5</v>
      </c>
      <c r="H87" t="str">
        <f>"37"</f>
        <v>37</v>
      </c>
      <c r="I87" t="str">
        <f>"0"</f>
        <v>0</v>
      </c>
      <c r="J87" t="str">
        <f>"00"</f>
        <v>00</v>
      </c>
      <c r="K87" t="s">
        <v>25</v>
      </c>
      <c r="L87" s="1">
        <v>4512</v>
      </c>
    </row>
    <row r="88" spans="1:12" x14ac:dyDescent="0.25">
      <c r="A88" t="s">
        <v>12</v>
      </c>
      <c r="B88" t="str">
        <f>"199"</f>
        <v>199</v>
      </c>
      <c r="C88" t="str">
        <f>"11"</f>
        <v>11</v>
      </c>
      <c r="D88" t="str">
        <f>"6142"</f>
        <v>6142</v>
      </c>
      <c r="E88" t="str">
        <f>"00"</f>
        <v>00</v>
      </c>
      <c r="F88" t="str">
        <f>"101"</f>
        <v>101</v>
      </c>
      <c r="G88" t="str">
        <f>"5"</f>
        <v>5</v>
      </c>
      <c r="H88" t="str">
        <f>"28"</f>
        <v>28</v>
      </c>
      <c r="I88" t="str">
        <f>"0"</f>
        <v>0</v>
      </c>
      <c r="J88" t="str">
        <f>"00"</f>
        <v>00</v>
      </c>
      <c r="K88" t="s">
        <v>25</v>
      </c>
      <c r="L88" s="1">
        <v>4512</v>
      </c>
    </row>
    <row r="89" spans="1:12" x14ac:dyDescent="0.25">
      <c r="A89" t="s">
        <v>12</v>
      </c>
      <c r="B89" t="str">
        <f>"199"</f>
        <v>199</v>
      </c>
      <c r="C89" t="str">
        <f>"11"</f>
        <v>11</v>
      </c>
      <c r="D89" t="str">
        <f>"6142"</f>
        <v>6142</v>
      </c>
      <c r="E89" t="str">
        <f>"00"</f>
        <v>00</v>
      </c>
      <c r="F89" t="str">
        <f>"101"</f>
        <v>101</v>
      </c>
      <c r="G89" t="str">
        <f>"5"</f>
        <v>5</v>
      </c>
      <c r="H89" t="str">
        <f>"37"</f>
        <v>37</v>
      </c>
      <c r="I89" t="str">
        <f>"0"</f>
        <v>0</v>
      </c>
      <c r="J89" t="str">
        <f>"00"</f>
        <v>00</v>
      </c>
      <c r="K89" t="s">
        <v>25</v>
      </c>
      <c r="L89" s="1">
        <v>4512</v>
      </c>
    </row>
    <row r="90" spans="1:12" x14ac:dyDescent="0.25">
      <c r="A90" t="s">
        <v>12</v>
      </c>
      <c r="B90" t="str">
        <f>"199"</f>
        <v>199</v>
      </c>
      <c r="C90" t="str">
        <f>"11"</f>
        <v>11</v>
      </c>
      <c r="D90" t="str">
        <f>"6142"</f>
        <v>6142</v>
      </c>
      <c r="E90" t="str">
        <f>"64"</f>
        <v>64</v>
      </c>
      <c r="F90" t="str">
        <f>"102"</f>
        <v>102</v>
      </c>
      <c r="G90" t="str">
        <f>"5"</f>
        <v>5</v>
      </c>
      <c r="H90" t="str">
        <f>"36"</f>
        <v>36</v>
      </c>
      <c r="I90" t="str">
        <f>"0"</f>
        <v>0</v>
      </c>
      <c r="J90" t="str">
        <f>"00"</f>
        <v>00</v>
      </c>
      <c r="K90" t="s">
        <v>25</v>
      </c>
      <c r="L90" s="1">
        <v>6723</v>
      </c>
    </row>
    <row r="91" spans="1:12" x14ac:dyDescent="0.25">
      <c r="A91" t="s">
        <v>12</v>
      </c>
      <c r="B91" t="str">
        <f>"199"</f>
        <v>199</v>
      </c>
      <c r="C91" t="str">
        <f>"11"</f>
        <v>11</v>
      </c>
      <c r="D91" t="str">
        <f>"6142"</f>
        <v>6142</v>
      </c>
      <c r="E91" t="str">
        <f>"00"</f>
        <v>00</v>
      </c>
      <c r="F91" t="str">
        <f>"001"</f>
        <v>001</v>
      </c>
      <c r="G91" t="str">
        <f>"5"</f>
        <v>5</v>
      </c>
      <c r="H91" t="str">
        <f>"38"</f>
        <v>38</v>
      </c>
      <c r="I91" t="str">
        <f>"0"</f>
        <v>0</v>
      </c>
      <c r="J91" t="str">
        <f>"00"</f>
        <v>00</v>
      </c>
      <c r="K91" t="s">
        <v>25</v>
      </c>
      <c r="L91" s="1">
        <v>7400</v>
      </c>
    </row>
    <row r="92" spans="1:12" x14ac:dyDescent="0.25">
      <c r="A92" t="s">
        <v>12</v>
      </c>
      <c r="B92" t="str">
        <f>"199"</f>
        <v>199</v>
      </c>
      <c r="C92" t="str">
        <f>"11"</f>
        <v>11</v>
      </c>
      <c r="D92" t="str">
        <f>"6142"</f>
        <v>6142</v>
      </c>
      <c r="E92" t="str">
        <f>"00"</f>
        <v>00</v>
      </c>
      <c r="F92" t="str">
        <f>"001"</f>
        <v>001</v>
      </c>
      <c r="G92" t="str">
        <f>"5"</f>
        <v>5</v>
      </c>
      <c r="H92" t="str">
        <f>"28"</f>
        <v>28</v>
      </c>
      <c r="I92" t="str">
        <f>"0"</f>
        <v>0</v>
      </c>
      <c r="J92" t="str">
        <f>"00"</f>
        <v>00</v>
      </c>
      <c r="K92" t="s">
        <v>25</v>
      </c>
      <c r="L92" s="1">
        <v>8776</v>
      </c>
    </row>
    <row r="93" spans="1:12" x14ac:dyDescent="0.25">
      <c r="A93" t="s">
        <v>12</v>
      </c>
      <c r="B93" t="str">
        <f>"199"</f>
        <v>199</v>
      </c>
      <c r="C93" t="str">
        <f>"11"</f>
        <v>11</v>
      </c>
      <c r="D93" t="str">
        <f>"6142"</f>
        <v>6142</v>
      </c>
      <c r="E93" t="str">
        <f>"00"</f>
        <v>00</v>
      </c>
      <c r="F93" t="str">
        <f>"102"</f>
        <v>102</v>
      </c>
      <c r="G93" t="str">
        <f>"5"</f>
        <v>5</v>
      </c>
      <c r="H93" t="str">
        <f>"23"</f>
        <v>23</v>
      </c>
      <c r="I93" t="str">
        <f>"0"</f>
        <v>0</v>
      </c>
      <c r="J93" t="str">
        <f>"00"</f>
        <v>00</v>
      </c>
      <c r="K93" t="s">
        <v>25</v>
      </c>
      <c r="L93" s="1">
        <v>9024</v>
      </c>
    </row>
    <row r="94" spans="1:12" x14ac:dyDescent="0.25">
      <c r="A94" t="s">
        <v>12</v>
      </c>
      <c r="B94" t="str">
        <f>"199"</f>
        <v>199</v>
      </c>
      <c r="C94" t="str">
        <f>"11"</f>
        <v>11</v>
      </c>
      <c r="D94" t="str">
        <f>"6142"</f>
        <v>6142</v>
      </c>
      <c r="E94" t="str">
        <f>"73"</f>
        <v>73</v>
      </c>
      <c r="F94" t="str">
        <f>"805"</f>
        <v>805</v>
      </c>
      <c r="G94" t="str">
        <f>"5"</f>
        <v>5</v>
      </c>
      <c r="H94" t="str">
        <f>"23"</f>
        <v>23</v>
      </c>
      <c r="I94" t="str">
        <f>"0"</f>
        <v>0</v>
      </c>
      <c r="J94" t="str">
        <f>"00"</f>
        <v>00</v>
      </c>
      <c r="K94" t="s">
        <v>25</v>
      </c>
      <c r="L94" s="1">
        <v>9024</v>
      </c>
    </row>
    <row r="95" spans="1:12" x14ac:dyDescent="0.25">
      <c r="A95" t="s">
        <v>12</v>
      </c>
      <c r="B95" t="str">
        <f>"199"</f>
        <v>199</v>
      </c>
      <c r="C95" t="str">
        <f>"11"</f>
        <v>11</v>
      </c>
      <c r="D95" t="str">
        <f>"6142"</f>
        <v>6142</v>
      </c>
      <c r="E95" t="str">
        <f>"00"</f>
        <v>00</v>
      </c>
      <c r="F95" t="str">
        <f>"102"</f>
        <v>102</v>
      </c>
      <c r="G95" t="str">
        <f>"5"</f>
        <v>5</v>
      </c>
      <c r="H95" t="str">
        <f>"36"</f>
        <v>36</v>
      </c>
      <c r="I95" t="str">
        <f>"0"</f>
        <v>0</v>
      </c>
      <c r="J95" t="str">
        <f>"00"</f>
        <v>00</v>
      </c>
      <c r="K95" t="s">
        <v>25</v>
      </c>
      <c r="L95" s="1">
        <v>12453</v>
      </c>
    </row>
    <row r="96" spans="1:12" x14ac:dyDescent="0.25">
      <c r="A96" t="s">
        <v>12</v>
      </c>
      <c r="B96" t="str">
        <f>"199"</f>
        <v>199</v>
      </c>
      <c r="C96" t="str">
        <f>"11"</f>
        <v>11</v>
      </c>
      <c r="D96" t="str">
        <f>"6142"</f>
        <v>6142</v>
      </c>
      <c r="E96" t="str">
        <f>"00"</f>
        <v>00</v>
      </c>
      <c r="F96" t="str">
        <f>"101"</f>
        <v>101</v>
      </c>
      <c r="G96" t="str">
        <f>"5"</f>
        <v>5</v>
      </c>
      <c r="H96" t="str">
        <f>"23"</f>
        <v>23</v>
      </c>
      <c r="I96" t="str">
        <f>"0"</f>
        <v>0</v>
      </c>
      <c r="J96" t="str">
        <f>"00"</f>
        <v>00</v>
      </c>
      <c r="K96" t="s">
        <v>25</v>
      </c>
      <c r="L96" s="1">
        <v>18048</v>
      </c>
    </row>
    <row r="97" spans="1:12" x14ac:dyDescent="0.25">
      <c r="A97" t="s">
        <v>12</v>
      </c>
      <c r="B97" t="str">
        <f>"199"</f>
        <v>199</v>
      </c>
      <c r="C97" t="str">
        <f>"11"</f>
        <v>11</v>
      </c>
      <c r="D97" t="str">
        <f>"6142"</f>
        <v>6142</v>
      </c>
      <c r="E97" t="str">
        <f>"64"</f>
        <v>64</v>
      </c>
      <c r="F97" t="str">
        <f>"102"</f>
        <v>102</v>
      </c>
      <c r="G97" t="str">
        <f>"5"</f>
        <v>5</v>
      </c>
      <c r="H97" t="str">
        <f>"30"</f>
        <v>30</v>
      </c>
      <c r="I97" t="str">
        <f>"0"</f>
        <v>0</v>
      </c>
      <c r="J97" t="str">
        <f>"00"</f>
        <v>00</v>
      </c>
      <c r="K97" t="s">
        <v>25</v>
      </c>
      <c r="L97" s="1">
        <v>18048</v>
      </c>
    </row>
    <row r="98" spans="1:12" x14ac:dyDescent="0.25">
      <c r="A98" t="s">
        <v>12</v>
      </c>
      <c r="B98" t="str">
        <f>"199"</f>
        <v>199</v>
      </c>
      <c r="C98" t="str">
        <f>"11"</f>
        <v>11</v>
      </c>
      <c r="D98" t="str">
        <f>"6142"</f>
        <v>6142</v>
      </c>
      <c r="E98" t="str">
        <f>"00"</f>
        <v>00</v>
      </c>
      <c r="F98" t="str">
        <f>"001"</f>
        <v>001</v>
      </c>
      <c r="G98" t="str">
        <f>"5"</f>
        <v>5</v>
      </c>
      <c r="H98" t="str">
        <f>"22"</f>
        <v>22</v>
      </c>
      <c r="I98" t="str">
        <f>"0"</f>
        <v>0</v>
      </c>
      <c r="J98" t="str">
        <f>"00"</f>
        <v>00</v>
      </c>
      <c r="K98" t="s">
        <v>25</v>
      </c>
      <c r="L98" s="1">
        <v>19811</v>
      </c>
    </row>
    <row r="99" spans="1:12" x14ac:dyDescent="0.25">
      <c r="A99" t="s">
        <v>12</v>
      </c>
      <c r="B99" t="str">
        <f>"199"</f>
        <v>199</v>
      </c>
      <c r="C99" t="str">
        <f>"11"</f>
        <v>11</v>
      </c>
      <c r="D99" t="str">
        <f>"6142"</f>
        <v>6142</v>
      </c>
      <c r="E99" t="str">
        <f>"00"</f>
        <v>00</v>
      </c>
      <c r="F99" t="str">
        <f>"001"</f>
        <v>001</v>
      </c>
      <c r="G99" t="str">
        <f>"5"</f>
        <v>5</v>
      </c>
      <c r="H99" t="str">
        <f>"23"</f>
        <v>23</v>
      </c>
      <c r="I99" t="str">
        <f>"0"</f>
        <v>0</v>
      </c>
      <c r="J99" t="str">
        <f>"00"</f>
        <v>00</v>
      </c>
      <c r="K99" t="s">
        <v>25</v>
      </c>
      <c r="L99" s="1">
        <v>20944</v>
      </c>
    </row>
    <row r="100" spans="1:12" x14ac:dyDescent="0.25">
      <c r="A100" t="s">
        <v>12</v>
      </c>
      <c r="B100" t="str">
        <f>"199"</f>
        <v>199</v>
      </c>
      <c r="C100" t="str">
        <f>"11"</f>
        <v>11</v>
      </c>
      <c r="D100" t="str">
        <f>"6142"</f>
        <v>6142</v>
      </c>
      <c r="E100" t="str">
        <f>"00"</f>
        <v>00</v>
      </c>
      <c r="F100" t="str">
        <f>"102"</f>
        <v>102</v>
      </c>
      <c r="G100" t="str">
        <f>"5"</f>
        <v>5</v>
      </c>
      <c r="H100" t="str">
        <f>"11"</f>
        <v>11</v>
      </c>
      <c r="I100" t="str">
        <f>"0"</f>
        <v>0</v>
      </c>
      <c r="J100" t="str">
        <f>"00"</f>
        <v>00</v>
      </c>
      <c r="K100" t="s">
        <v>25</v>
      </c>
      <c r="L100" s="1">
        <v>22334</v>
      </c>
    </row>
    <row r="101" spans="1:12" x14ac:dyDescent="0.25">
      <c r="A101" t="s">
        <v>12</v>
      </c>
      <c r="B101" t="str">
        <f>"199"</f>
        <v>199</v>
      </c>
      <c r="C101" t="str">
        <f>"11"</f>
        <v>11</v>
      </c>
      <c r="D101" t="str">
        <f>"6142"</f>
        <v>6142</v>
      </c>
      <c r="E101" t="str">
        <f>"00"</f>
        <v>00</v>
      </c>
      <c r="F101" t="str">
        <f>"041"</f>
        <v>041</v>
      </c>
      <c r="G101" t="str">
        <f>"5"</f>
        <v>5</v>
      </c>
      <c r="H101" t="str">
        <f>"23"</f>
        <v>23</v>
      </c>
      <c r="I101" t="str">
        <f>"0"</f>
        <v>0</v>
      </c>
      <c r="J101" t="str">
        <f>"00"</f>
        <v>00</v>
      </c>
      <c r="K101" t="s">
        <v>25</v>
      </c>
      <c r="L101" s="1">
        <v>30253</v>
      </c>
    </row>
    <row r="102" spans="1:12" x14ac:dyDescent="0.25">
      <c r="A102" t="s">
        <v>12</v>
      </c>
      <c r="B102" t="str">
        <f>"199"</f>
        <v>199</v>
      </c>
      <c r="C102" t="str">
        <f>"11"</f>
        <v>11</v>
      </c>
      <c r="D102" t="str">
        <f>"6142"</f>
        <v>6142</v>
      </c>
      <c r="E102" t="str">
        <f>"00"</f>
        <v>00</v>
      </c>
      <c r="F102" t="str">
        <f>"041"</f>
        <v>041</v>
      </c>
      <c r="G102" t="str">
        <f>"5"</f>
        <v>5</v>
      </c>
      <c r="H102" t="str">
        <f>"11"</f>
        <v>11</v>
      </c>
      <c r="I102" t="str">
        <f>"0"</f>
        <v>0</v>
      </c>
      <c r="J102" t="str">
        <f>"00"</f>
        <v>00</v>
      </c>
      <c r="K102" t="s">
        <v>25</v>
      </c>
      <c r="L102" s="1">
        <v>47376</v>
      </c>
    </row>
    <row r="103" spans="1:12" x14ac:dyDescent="0.25">
      <c r="A103" t="s">
        <v>12</v>
      </c>
      <c r="B103" t="str">
        <f>"199"</f>
        <v>199</v>
      </c>
      <c r="C103" t="str">
        <f>"11"</f>
        <v>11</v>
      </c>
      <c r="D103" t="str">
        <f>"6142"</f>
        <v>6142</v>
      </c>
      <c r="E103" t="str">
        <f>"00"</f>
        <v>00</v>
      </c>
      <c r="F103" t="str">
        <f>"001"</f>
        <v>001</v>
      </c>
      <c r="G103" t="str">
        <f>"5"</f>
        <v>5</v>
      </c>
      <c r="H103" t="str">
        <f>"11"</f>
        <v>11</v>
      </c>
      <c r="I103" t="str">
        <f>"0"</f>
        <v>0</v>
      </c>
      <c r="J103" t="str">
        <f>"00"</f>
        <v>00</v>
      </c>
      <c r="K103" t="s">
        <v>25</v>
      </c>
      <c r="L103" s="1">
        <v>61989</v>
      </c>
    </row>
    <row r="104" spans="1:12" x14ac:dyDescent="0.25">
      <c r="A104" t="s">
        <v>12</v>
      </c>
      <c r="B104" t="str">
        <f>"199"</f>
        <v>199</v>
      </c>
      <c r="C104" t="str">
        <f>"11"</f>
        <v>11</v>
      </c>
      <c r="D104" t="str">
        <f>"6142"</f>
        <v>6142</v>
      </c>
      <c r="E104" t="str">
        <f>"00"</f>
        <v>00</v>
      </c>
      <c r="F104" t="str">
        <f>"101"</f>
        <v>101</v>
      </c>
      <c r="G104" t="str">
        <f>"5"</f>
        <v>5</v>
      </c>
      <c r="H104" t="str">
        <f>"11"</f>
        <v>11</v>
      </c>
      <c r="I104" t="str">
        <f>"0"</f>
        <v>0</v>
      </c>
      <c r="J104" t="str">
        <f>"00"</f>
        <v>00</v>
      </c>
      <c r="K104" t="s">
        <v>25</v>
      </c>
      <c r="L104" s="1">
        <v>69344</v>
      </c>
    </row>
    <row r="105" spans="1:12" x14ac:dyDescent="0.25">
      <c r="A105" t="s">
        <v>12</v>
      </c>
      <c r="B105" t="str">
        <f>"199"</f>
        <v>199</v>
      </c>
      <c r="C105" t="str">
        <f>"11"</f>
        <v>11</v>
      </c>
      <c r="D105" t="str">
        <f>"6143"</f>
        <v>6143</v>
      </c>
      <c r="E105" t="str">
        <f>"00"</f>
        <v>00</v>
      </c>
      <c r="F105" t="str">
        <f>"001"</f>
        <v>001</v>
      </c>
      <c r="G105" t="str">
        <f>"5"</f>
        <v>5</v>
      </c>
      <c r="H105" t="str">
        <f>"24"</f>
        <v>24</v>
      </c>
      <c r="I105" t="str">
        <f>"0"</f>
        <v>0</v>
      </c>
      <c r="J105" t="str">
        <f>"UI"</f>
        <v>UI</v>
      </c>
      <c r="K105" t="s">
        <v>26</v>
      </c>
      <c r="L105" s="1">
        <v>5</v>
      </c>
    </row>
    <row r="106" spans="1:12" x14ac:dyDescent="0.25">
      <c r="A106" t="s">
        <v>12</v>
      </c>
      <c r="B106" t="str">
        <f>"199"</f>
        <v>199</v>
      </c>
      <c r="C106" t="str">
        <f>"11"</f>
        <v>11</v>
      </c>
      <c r="D106" t="str">
        <f>"6143"</f>
        <v>6143</v>
      </c>
      <c r="E106" t="str">
        <f>"00"</f>
        <v>00</v>
      </c>
      <c r="F106" t="str">
        <f>"101"</f>
        <v>101</v>
      </c>
      <c r="G106" t="str">
        <f>"5"</f>
        <v>5</v>
      </c>
      <c r="H106" t="str">
        <f>"30"</f>
        <v>30</v>
      </c>
      <c r="I106" t="str">
        <f>"0"</f>
        <v>0</v>
      </c>
      <c r="J106" t="str">
        <f>"00"</f>
        <v>00</v>
      </c>
      <c r="K106" t="s">
        <v>26</v>
      </c>
      <c r="L106" s="1">
        <v>17</v>
      </c>
    </row>
    <row r="107" spans="1:12" x14ac:dyDescent="0.25">
      <c r="A107" t="s">
        <v>12</v>
      </c>
      <c r="B107" t="str">
        <f>"199"</f>
        <v>199</v>
      </c>
      <c r="C107" t="str">
        <f>"11"</f>
        <v>11</v>
      </c>
      <c r="D107" t="str">
        <f>"6143"</f>
        <v>6143</v>
      </c>
      <c r="E107" t="str">
        <f>"00"</f>
        <v>00</v>
      </c>
      <c r="F107" t="str">
        <f>"041"</f>
        <v>041</v>
      </c>
      <c r="G107" t="str">
        <f>"5"</f>
        <v>5</v>
      </c>
      <c r="H107" t="str">
        <f>"25"</f>
        <v>25</v>
      </c>
      <c r="I107" t="str">
        <f>"0"</f>
        <v>0</v>
      </c>
      <c r="J107" t="str">
        <f>"00"</f>
        <v>00</v>
      </c>
      <c r="K107" t="s">
        <v>27</v>
      </c>
      <c r="L107" s="1">
        <v>30</v>
      </c>
    </row>
    <row r="108" spans="1:12" x14ac:dyDescent="0.25">
      <c r="A108" t="s">
        <v>12</v>
      </c>
      <c r="B108" t="str">
        <f>"199"</f>
        <v>199</v>
      </c>
      <c r="C108" t="str">
        <f>"11"</f>
        <v>11</v>
      </c>
      <c r="D108" t="str">
        <f>"6143"</f>
        <v>6143</v>
      </c>
      <c r="E108" t="str">
        <f>"00"</f>
        <v>00</v>
      </c>
      <c r="F108" t="str">
        <f>"101"</f>
        <v>101</v>
      </c>
      <c r="G108" t="str">
        <f>"5"</f>
        <v>5</v>
      </c>
      <c r="H108" t="str">
        <f>"25"</f>
        <v>25</v>
      </c>
      <c r="I108" t="str">
        <f>"0"</f>
        <v>0</v>
      </c>
      <c r="J108" t="str">
        <f>"00"</f>
        <v>00</v>
      </c>
      <c r="K108" t="s">
        <v>27</v>
      </c>
      <c r="L108" s="1">
        <v>35</v>
      </c>
    </row>
    <row r="109" spans="1:12" x14ac:dyDescent="0.25">
      <c r="A109" t="s">
        <v>12</v>
      </c>
      <c r="B109" t="str">
        <f>"199"</f>
        <v>199</v>
      </c>
      <c r="C109" t="str">
        <f>"11"</f>
        <v>11</v>
      </c>
      <c r="D109" t="str">
        <f>"6143"</f>
        <v>6143</v>
      </c>
      <c r="E109" t="str">
        <f>"00"</f>
        <v>00</v>
      </c>
      <c r="F109" t="str">
        <f>"102"</f>
        <v>102</v>
      </c>
      <c r="G109" t="str">
        <f>"5"</f>
        <v>5</v>
      </c>
      <c r="H109" t="str">
        <f>"25"</f>
        <v>25</v>
      </c>
      <c r="I109" t="str">
        <f>"0"</f>
        <v>0</v>
      </c>
      <c r="J109" t="str">
        <f>"00"</f>
        <v>00</v>
      </c>
      <c r="K109" t="s">
        <v>27</v>
      </c>
      <c r="L109" s="1">
        <v>50</v>
      </c>
    </row>
    <row r="110" spans="1:12" x14ac:dyDescent="0.25">
      <c r="A110" t="s">
        <v>12</v>
      </c>
      <c r="B110" t="str">
        <f>"199"</f>
        <v>199</v>
      </c>
      <c r="C110" t="str">
        <f>"11"</f>
        <v>11</v>
      </c>
      <c r="D110" t="str">
        <f>"6143"</f>
        <v>6143</v>
      </c>
      <c r="E110" t="str">
        <f>"00"</f>
        <v>00</v>
      </c>
      <c r="F110" t="str">
        <f>"101"</f>
        <v>101</v>
      </c>
      <c r="G110" t="str">
        <f>"5"</f>
        <v>5</v>
      </c>
      <c r="H110" t="str">
        <f>"36"</f>
        <v>36</v>
      </c>
      <c r="I110" t="str">
        <f>"0"</f>
        <v>0</v>
      </c>
      <c r="J110" t="str">
        <f>"00"</f>
        <v>00</v>
      </c>
      <c r="K110" t="s">
        <v>26</v>
      </c>
      <c r="L110" s="1">
        <v>90</v>
      </c>
    </row>
    <row r="111" spans="1:12" x14ac:dyDescent="0.25">
      <c r="A111" t="s">
        <v>12</v>
      </c>
      <c r="B111" t="str">
        <f>"199"</f>
        <v>199</v>
      </c>
      <c r="C111" t="str">
        <f>"11"</f>
        <v>11</v>
      </c>
      <c r="D111" t="str">
        <f>"6143"</f>
        <v>6143</v>
      </c>
      <c r="E111" t="str">
        <f>"00"</f>
        <v>00</v>
      </c>
      <c r="F111" t="str">
        <f>"101"</f>
        <v>101</v>
      </c>
      <c r="G111" t="str">
        <f>"5"</f>
        <v>5</v>
      </c>
      <c r="H111" t="str">
        <f>"21"</f>
        <v>21</v>
      </c>
      <c r="I111" t="str">
        <f>"0"</f>
        <v>0</v>
      </c>
      <c r="J111" t="str">
        <f>"00"</f>
        <v>00</v>
      </c>
      <c r="K111" t="s">
        <v>26</v>
      </c>
      <c r="L111" s="1">
        <v>99</v>
      </c>
    </row>
    <row r="112" spans="1:12" x14ac:dyDescent="0.25">
      <c r="A112" t="s">
        <v>12</v>
      </c>
      <c r="B112" t="str">
        <f>"199"</f>
        <v>199</v>
      </c>
      <c r="C112" t="str">
        <f>"11"</f>
        <v>11</v>
      </c>
      <c r="D112" t="str">
        <f>"6143"</f>
        <v>6143</v>
      </c>
      <c r="E112" t="str">
        <f>"00"</f>
        <v>00</v>
      </c>
      <c r="F112" t="str">
        <f>"101"</f>
        <v>101</v>
      </c>
      <c r="G112" t="str">
        <f>"5"</f>
        <v>5</v>
      </c>
      <c r="H112" t="str">
        <f>"28"</f>
        <v>28</v>
      </c>
      <c r="I112" t="str">
        <f>"0"</f>
        <v>0</v>
      </c>
      <c r="J112" t="str">
        <f>"00"</f>
        <v>00</v>
      </c>
      <c r="K112" t="s">
        <v>26</v>
      </c>
      <c r="L112" s="1">
        <v>105</v>
      </c>
    </row>
    <row r="113" spans="1:12" x14ac:dyDescent="0.25">
      <c r="A113" t="s">
        <v>12</v>
      </c>
      <c r="B113" t="str">
        <f>"199"</f>
        <v>199</v>
      </c>
      <c r="C113" t="str">
        <f>"11"</f>
        <v>11</v>
      </c>
      <c r="D113" t="str">
        <f>"6143"</f>
        <v>6143</v>
      </c>
      <c r="E113" t="str">
        <f>"00"</f>
        <v>00</v>
      </c>
      <c r="F113" t="str">
        <f>"041"</f>
        <v>041</v>
      </c>
      <c r="G113" t="str">
        <f>"5"</f>
        <v>5</v>
      </c>
      <c r="H113" t="str">
        <f>"24"</f>
        <v>24</v>
      </c>
      <c r="I113" t="str">
        <f>"0"</f>
        <v>0</v>
      </c>
      <c r="J113" t="str">
        <f>"00"</f>
        <v>00</v>
      </c>
      <c r="K113" t="s">
        <v>26</v>
      </c>
      <c r="L113" s="1">
        <v>264</v>
      </c>
    </row>
    <row r="114" spans="1:12" x14ac:dyDescent="0.25">
      <c r="A114" t="s">
        <v>12</v>
      </c>
      <c r="B114" t="str">
        <f>"199"</f>
        <v>199</v>
      </c>
      <c r="C114" t="str">
        <f>"11"</f>
        <v>11</v>
      </c>
      <c r="D114" t="str">
        <f>"6143"</f>
        <v>6143</v>
      </c>
      <c r="E114" t="str">
        <f>"00"</f>
        <v>00</v>
      </c>
      <c r="F114" t="str">
        <f>"101"</f>
        <v>101</v>
      </c>
      <c r="G114" t="str">
        <f>"5"</f>
        <v>5</v>
      </c>
      <c r="H114" t="str">
        <f>"37"</f>
        <v>37</v>
      </c>
      <c r="I114" t="str">
        <f>"0"</f>
        <v>0</v>
      </c>
      <c r="J114" t="str">
        <f>"00"</f>
        <v>00</v>
      </c>
      <c r="K114" t="s">
        <v>26</v>
      </c>
      <c r="L114" s="1">
        <v>275</v>
      </c>
    </row>
    <row r="115" spans="1:12" x14ac:dyDescent="0.25">
      <c r="A115" t="s">
        <v>12</v>
      </c>
      <c r="B115" t="str">
        <f>"199"</f>
        <v>199</v>
      </c>
      <c r="C115" t="str">
        <f>"11"</f>
        <v>11</v>
      </c>
      <c r="D115" t="str">
        <f>"6143"</f>
        <v>6143</v>
      </c>
      <c r="E115" t="str">
        <f>"00"</f>
        <v>00</v>
      </c>
      <c r="F115" t="str">
        <f>"041"</f>
        <v>041</v>
      </c>
      <c r="G115" t="str">
        <f>"5"</f>
        <v>5</v>
      </c>
      <c r="H115" t="str">
        <f>"37"</f>
        <v>37</v>
      </c>
      <c r="I115" t="str">
        <f>"0"</f>
        <v>0</v>
      </c>
      <c r="J115" t="str">
        <f>"00"</f>
        <v>00</v>
      </c>
      <c r="K115" t="s">
        <v>26</v>
      </c>
      <c r="L115" s="1">
        <v>292</v>
      </c>
    </row>
    <row r="116" spans="1:12" x14ac:dyDescent="0.25">
      <c r="A116" t="s">
        <v>12</v>
      </c>
      <c r="B116" t="str">
        <f>"199"</f>
        <v>199</v>
      </c>
      <c r="C116" t="str">
        <f>"11"</f>
        <v>11</v>
      </c>
      <c r="D116" t="str">
        <f>"6143"</f>
        <v>6143</v>
      </c>
      <c r="E116" t="str">
        <f>"00"</f>
        <v>00</v>
      </c>
      <c r="F116" t="str">
        <f>"001"</f>
        <v>001</v>
      </c>
      <c r="G116" t="str">
        <f>"5"</f>
        <v>5</v>
      </c>
      <c r="H116" t="str">
        <f>"28"</f>
        <v>28</v>
      </c>
      <c r="I116" t="str">
        <f>"0"</f>
        <v>0</v>
      </c>
      <c r="J116" t="str">
        <f>"00"</f>
        <v>00</v>
      </c>
      <c r="K116" t="s">
        <v>27</v>
      </c>
      <c r="L116" s="1">
        <v>375</v>
      </c>
    </row>
    <row r="117" spans="1:12" x14ac:dyDescent="0.25">
      <c r="A117" t="s">
        <v>12</v>
      </c>
      <c r="B117" t="str">
        <f>"199"</f>
        <v>199</v>
      </c>
      <c r="C117" t="str">
        <f>"11"</f>
        <v>11</v>
      </c>
      <c r="D117" t="str">
        <f>"6143"</f>
        <v>6143</v>
      </c>
      <c r="E117" t="str">
        <f>"64"</f>
        <v>64</v>
      </c>
      <c r="F117" t="str">
        <f>"102"</f>
        <v>102</v>
      </c>
      <c r="G117" t="str">
        <f>"5"</f>
        <v>5</v>
      </c>
      <c r="H117" t="str">
        <f>"36"</f>
        <v>36</v>
      </c>
      <c r="I117" t="str">
        <f>"0"</f>
        <v>0</v>
      </c>
      <c r="J117" t="str">
        <f>"00"</f>
        <v>00</v>
      </c>
      <c r="K117" t="s">
        <v>26</v>
      </c>
      <c r="L117" s="1">
        <v>431</v>
      </c>
    </row>
    <row r="118" spans="1:12" x14ac:dyDescent="0.25">
      <c r="A118" t="s">
        <v>12</v>
      </c>
      <c r="B118" t="str">
        <f>"199"</f>
        <v>199</v>
      </c>
      <c r="C118" t="str">
        <f>"11"</f>
        <v>11</v>
      </c>
      <c r="D118" t="str">
        <f>"6143"</f>
        <v>6143</v>
      </c>
      <c r="E118" t="str">
        <f>"00"</f>
        <v>00</v>
      </c>
      <c r="F118" t="str">
        <f>"001"</f>
        <v>001</v>
      </c>
      <c r="G118" t="str">
        <f>"5"</f>
        <v>5</v>
      </c>
      <c r="H118" t="str">
        <f>"38"</f>
        <v>38</v>
      </c>
      <c r="I118" t="str">
        <f>"0"</f>
        <v>0</v>
      </c>
      <c r="J118" t="str">
        <f>"00"</f>
        <v>00</v>
      </c>
      <c r="K118" t="s">
        <v>26</v>
      </c>
      <c r="L118" s="1">
        <v>493</v>
      </c>
    </row>
    <row r="119" spans="1:12" x14ac:dyDescent="0.25">
      <c r="A119" t="s">
        <v>12</v>
      </c>
      <c r="B119" t="str">
        <f>"199"</f>
        <v>199</v>
      </c>
      <c r="C119" t="str">
        <f>"11"</f>
        <v>11</v>
      </c>
      <c r="D119" t="str">
        <f>"6143"</f>
        <v>6143</v>
      </c>
      <c r="E119" t="str">
        <f>"00"</f>
        <v>00</v>
      </c>
      <c r="F119" t="str">
        <f>"001"</f>
        <v>001</v>
      </c>
      <c r="G119" t="str">
        <f>"5"</f>
        <v>5</v>
      </c>
      <c r="H119" t="str">
        <f>"24"</f>
        <v>24</v>
      </c>
      <c r="I119" t="str">
        <f>"0"</f>
        <v>0</v>
      </c>
      <c r="J119" t="str">
        <f>"00"</f>
        <v>00</v>
      </c>
      <c r="K119" t="s">
        <v>27</v>
      </c>
      <c r="L119" s="1">
        <v>501</v>
      </c>
    </row>
    <row r="120" spans="1:12" x14ac:dyDescent="0.25">
      <c r="A120" t="s">
        <v>12</v>
      </c>
      <c r="B120" t="str">
        <f>"199"</f>
        <v>199</v>
      </c>
      <c r="C120" t="str">
        <f>"11"</f>
        <v>11</v>
      </c>
      <c r="D120" t="str">
        <f>"6143"</f>
        <v>6143</v>
      </c>
      <c r="E120" t="str">
        <f>"73"</f>
        <v>73</v>
      </c>
      <c r="F120" t="str">
        <f>"805"</f>
        <v>805</v>
      </c>
      <c r="G120" t="str">
        <f>"5"</f>
        <v>5</v>
      </c>
      <c r="H120" t="str">
        <f>"23"</f>
        <v>23</v>
      </c>
      <c r="I120" t="str">
        <f>"0"</f>
        <v>0</v>
      </c>
      <c r="J120" t="str">
        <f>"00"</f>
        <v>00</v>
      </c>
      <c r="K120" t="s">
        <v>26</v>
      </c>
      <c r="L120" s="1">
        <v>659</v>
      </c>
    </row>
    <row r="121" spans="1:12" x14ac:dyDescent="0.25">
      <c r="A121" t="s">
        <v>12</v>
      </c>
      <c r="B121" t="str">
        <f>"199"</f>
        <v>199</v>
      </c>
      <c r="C121" t="str">
        <f>"11"</f>
        <v>11</v>
      </c>
      <c r="D121" t="str">
        <f>"6143"</f>
        <v>6143</v>
      </c>
      <c r="E121" t="str">
        <f>"64"</f>
        <v>64</v>
      </c>
      <c r="F121" t="str">
        <f>"102"</f>
        <v>102</v>
      </c>
      <c r="G121" t="str">
        <f>"5"</f>
        <v>5</v>
      </c>
      <c r="H121" t="str">
        <f>"30"</f>
        <v>30</v>
      </c>
      <c r="I121" t="str">
        <f>"0"</f>
        <v>0</v>
      </c>
      <c r="J121" t="str">
        <f>"00"</f>
        <v>00</v>
      </c>
      <c r="K121" t="s">
        <v>26</v>
      </c>
      <c r="L121" s="1">
        <v>681</v>
      </c>
    </row>
    <row r="122" spans="1:12" x14ac:dyDescent="0.25">
      <c r="A122" t="s">
        <v>12</v>
      </c>
      <c r="B122" t="str">
        <f>"199"</f>
        <v>199</v>
      </c>
      <c r="C122" t="str">
        <f>"11"</f>
        <v>11</v>
      </c>
      <c r="D122" t="str">
        <f>"6143"</f>
        <v>6143</v>
      </c>
      <c r="E122" t="str">
        <f>"00"</f>
        <v>00</v>
      </c>
      <c r="F122" t="str">
        <f>"102"</f>
        <v>102</v>
      </c>
      <c r="G122" t="str">
        <f>"5"</f>
        <v>5</v>
      </c>
      <c r="H122" t="str">
        <f>"23"</f>
        <v>23</v>
      </c>
      <c r="I122" t="str">
        <f>"0"</f>
        <v>0</v>
      </c>
      <c r="J122" t="str">
        <f>"00"</f>
        <v>00</v>
      </c>
      <c r="K122" t="s">
        <v>27</v>
      </c>
      <c r="L122" s="1">
        <v>713</v>
      </c>
    </row>
    <row r="123" spans="1:12" x14ac:dyDescent="0.25">
      <c r="A123" t="s">
        <v>12</v>
      </c>
      <c r="B123" t="str">
        <f>"199"</f>
        <v>199</v>
      </c>
      <c r="C123" t="str">
        <f>"11"</f>
        <v>11</v>
      </c>
      <c r="D123" t="str">
        <f>"6143"</f>
        <v>6143</v>
      </c>
      <c r="E123" t="str">
        <f>"00"</f>
        <v>00</v>
      </c>
      <c r="F123" t="str">
        <f>"101"</f>
        <v>101</v>
      </c>
      <c r="G123" t="str">
        <f>"5"</f>
        <v>5</v>
      </c>
      <c r="H123" t="str">
        <f>"23"</f>
        <v>23</v>
      </c>
      <c r="I123" t="str">
        <f>"0"</f>
        <v>0</v>
      </c>
      <c r="J123" t="str">
        <f>"00"</f>
        <v>00</v>
      </c>
      <c r="K123" t="s">
        <v>27</v>
      </c>
      <c r="L123" s="1">
        <v>1071</v>
      </c>
    </row>
    <row r="124" spans="1:12" x14ac:dyDescent="0.25">
      <c r="A124" t="s">
        <v>12</v>
      </c>
      <c r="B124" t="str">
        <f>"199"</f>
        <v>199</v>
      </c>
      <c r="C124" t="str">
        <f>"11"</f>
        <v>11</v>
      </c>
      <c r="D124" t="str">
        <f>"6143"</f>
        <v>6143</v>
      </c>
      <c r="E124" t="str">
        <f>"00"</f>
        <v>00</v>
      </c>
      <c r="F124" t="str">
        <f>"102"</f>
        <v>102</v>
      </c>
      <c r="G124" t="str">
        <f>"5"</f>
        <v>5</v>
      </c>
      <c r="H124" t="str">
        <f>"36"</f>
        <v>36</v>
      </c>
      <c r="I124" t="str">
        <f>"0"</f>
        <v>0</v>
      </c>
      <c r="J124" t="str">
        <f>"00"</f>
        <v>00</v>
      </c>
      <c r="K124" t="s">
        <v>26</v>
      </c>
      <c r="L124" s="1">
        <v>1123</v>
      </c>
    </row>
    <row r="125" spans="1:12" x14ac:dyDescent="0.25">
      <c r="A125" t="s">
        <v>12</v>
      </c>
      <c r="B125" t="str">
        <f>"199"</f>
        <v>199</v>
      </c>
      <c r="C125" t="str">
        <f>"11"</f>
        <v>11</v>
      </c>
      <c r="D125" t="str">
        <f>"6143"</f>
        <v>6143</v>
      </c>
      <c r="E125" t="str">
        <f>"00"</f>
        <v>00</v>
      </c>
      <c r="F125" t="str">
        <f>"001"</f>
        <v>001</v>
      </c>
      <c r="G125" t="str">
        <f>"5"</f>
        <v>5</v>
      </c>
      <c r="H125" t="str">
        <f>"23"</f>
        <v>23</v>
      </c>
      <c r="I125" t="str">
        <f>"0"</f>
        <v>0</v>
      </c>
      <c r="J125" t="str">
        <f>"00"</f>
        <v>00</v>
      </c>
      <c r="K125" t="s">
        <v>27</v>
      </c>
      <c r="L125" s="1">
        <v>1205</v>
      </c>
    </row>
    <row r="126" spans="1:12" x14ac:dyDescent="0.25">
      <c r="A126" t="s">
        <v>12</v>
      </c>
      <c r="B126" t="str">
        <f>"199"</f>
        <v>199</v>
      </c>
      <c r="C126" t="str">
        <f>"11"</f>
        <v>11</v>
      </c>
      <c r="D126" t="str">
        <f>"6143"</f>
        <v>6143</v>
      </c>
      <c r="E126" t="str">
        <f>"00"</f>
        <v>00</v>
      </c>
      <c r="F126" t="str">
        <f>"102"</f>
        <v>102</v>
      </c>
      <c r="G126" t="str">
        <f>"5"</f>
        <v>5</v>
      </c>
      <c r="H126" t="str">
        <f>"11"</f>
        <v>11</v>
      </c>
      <c r="I126" t="str">
        <f>"0"</f>
        <v>0</v>
      </c>
      <c r="J126" t="str">
        <f>"00"</f>
        <v>00</v>
      </c>
      <c r="K126" t="s">
        <v>27</v>
      </c>
      <c r="L126" s="1">
        <v>1496</v>
      </c>
    </row>
    <row r="127" spans="1:12" x14ac:dyDescent="0.25">
      <c r="A127" t="s">
        <v>12</v>
      </c>
      <c r="B127" t="str">
        <f>"199"</f>
        <v>199</v>
      </c>
      <c r="C127" t="str">
        <f>"11"</f>
        <v>11</v>
      </c>
      <c r="D127" t="str">
        <f>"6143"</f>
        <v>6143</v>
      </c>
      <c r="E127" t="str">
        <f>"00"</f>
        <v>00</v>
      </c>
      <c r="F127" t="str">
        <f>"041"</f>
        <v>041</v>
      </c>
      <c r="G127" t="str">
        <f>"5"</f>
        <v>5</v>
      </c>
      <c r="H127" t="str">
        <f>"23"</f>
        <v>23</v>
      </c>
      <c r="I127" t="str">
        <f>"0"</f>
        <v>0</v>
      </c>
      <c r="J127" t="str">
        <f>"00"</f>
        <v>00</v>
      </c>
      <c r="K127" t="s">
        <v>27</v>
      </c>
      <c r="L127" s="1">
        <v>1567</v>
      </c>
    </row>
    <row r="128" spans="1:12" x14ac:dyDescent="0.25">
      <c r="A128" t="s">
        <v>12</v>
      </c>
      <c r="B128" t="str">
        <f>"199"</f>
        <v>199</v>
      </c>
      <c r="C128" t="str">
        <f>"11"</f>
        <v>11</v>
      </c>
      <c r="D128" t="str">
        <f>"6143"</f>
        <v>6143</v>
      </c>
      <c r="E128" t="str">
        <f>"00"</f>
        <v>00</v>
      </c>
      <c r="F128" t="str">
        <f>"001"</f>
        <v>001</v>
      </c>
      <c r="G128" t="str">
        <f>"5"</f>
        <v>5</v>
      </c>
      <c r="H128" t="str">
        <f>"22"</f>
        <v>22</v>
      </c>
      <c r="I128" t="str">
        <f>"0"</f>
        <v>0</v>
      </c>
      <c r="J128" t="str">
        <f>"00"</f>
        <v>00</v>
      </c>
      <c r="K128" t="s">
        <v>27</v>
      </c>
      <c r="L128" s="1">
        <v>1592</v>
      </c>
    </row>
    <row r="129" spans="1:12" x14ac:dyDescent="0.25">
      <c r="A129" t="s">
        <v>12</v>
      </c>
      <c r="B129" t="str">
        <f>"199"</f>
        <v>199</v>
      </c>
      <c r="C129" t="str">
        <f>"11"</f>
        <v>11</v>
      </c>
      <c r="D129" t="str">
        <f>"6143"</f>
        <v>6143</v>
      </c>
      <c r="E129" t="str">
        <f>"00"</f>
        <v>00</v>
      </c>
      <c r="F129" t="str">
        <f>"041"</f>
        <v>041</v>
      </c>
      <c r="G129" t="str">
        <f>"5"</f>
        <v>5</v>
      </c>
      <c r="H129" t="str">
        <f>"11"</f>
        <v>11</v>
      </c>
      <c r="I129" t="str">
        <f>"0"</f>
        <v>0</v>
      </c>
      <c r="J129" t="str">
        <f>"00"</f>
        <v>00</v>
      </c>
      <c r="K129" t="s">
        <v>27</v>
      </c>
      <c r="L129" s="1">
        <v>4599</v>
      </c>
    </row>
    <row r="130" spans="1:12" x14ac:dyDescent="0.25">
      <c r="A130" t="s">
        <v>12</v>
      </c>
      <c r="B130" t="str">
        <f>"199"</f>
        <v>199</v>
      </c>
      <c r="C130" t="str">
        <f>"11"</f>
        <v>11</v>
      </c>
      <c r="D130" t="str">
        <f>"6143"</f>
        <v>6143</v>
      </c>
      <c r="E130" t="str">
        <f>"00"</f>
        <v>00</v>
      </c>
      <c r="F130" t="str">
        <f>"001"</f>
        <v>001</v>
      </c>
      <c r="G130" t="str">
        <f>"5"</f>
        <v>5</v>
      </c>
      <c r="H130" t="str">
        <f>"11"</f>
        <v>11</v>
      </c>
      <c r="I130" t="str">
        <f>"0"</f>
        <v>0</v>
      </c>
      <c r="J130" t="str">
        <f>"00"</f>
        <v>00</v>
      </c>
      <c r="K130" t="s">
        <v>27</v>
      </c>
      <c r="L130" s="1">
        <v>6412</v>
      </c>
    </row>
    <row r="131" spans="1:12" x14ac:dyDescent="0.25">
      <c r="A131" t="s">
        <v>12</v>
      </c>
      <c r="B131" t="str">
        <f>"199"</f>
        <v>199</v>
      </c>
      <c r="C131" t="str">
        <f>"11"</f>
        <v>11</v>
      </c>
      <c r="D131" t="str">
        <f>"6143"</f>
        <v>6143</v>
      </c>
      <c r="E131" t="str">
        <f>"00"</f>
        <v>00</v>
      </c>
      <c r="F131" t="str">
        <f>"101"</f>
        <v>101</v>
      </c>
      <c r="G131" t="str">
        <f>"5"</f>
        <v>5</v>
      </c>
      <c r="H131" t="str">
        <f>"11"</f>
        <v>11</v>
      </c>
      <c r="I131" t="str">
        <f>"0"</f>
        <v>0</v>
      </c>
      <c r="J131" t="str">
        <f>"00"</f>
        <v>00</v>
      </c>
      <c r="K131" t="s">
        <v>27</v>
      </c>
      <c r="L131" s="1">
        <v>6493</v>
      </c>
    </row>
    <row r="132" spans="1:12" x14ac:dyDescent="0.25">
      <c r="A132" t="s">
        <v>12</v>
      </c>
      <c r="B132" t="str">
        <f>"199"</f>
        <v>199</v>
      </c>
      <c r="C132" t="str">
        <f>"11"</f>
        <v>11</v>
      </c>
      <c r="D132" t="str">
        <f>"6144"</f>
        <v>6144</v>
      </c>
      <c r="E132" t="str">
        <f>"00"</f>
        <v>00</v>
      </c>
      <c r="F132" t="str">
        <f>"001"</f>
        <v>001</v>
      </c>
      <c r="G132" t="str">
        <f>"5"</f>
        <v>5</v>
      </c>
      <c r="H132" t="str">
        <f>"24"</f>
        <v>24</v>
      </c>
      <c r="I132" t="str">
        <f>"0"</f>
        <v>0</v>
      </c>
      <c r="J132" t="str">
        <f>"UI"</f>
        <v>UI</v>
      </c>
      <c r="K132" t="s">
        <v>28</v>
      </c>
      <c r="L132" s="1">
        <v>78</v>
      </c>
    </row>
    <row r="133" spans="1:12" x14ac:dyDescent="0.25">
      <c r="A133" t="s">
        <v>12</v>
      </c>
      <c r="B133" t="str">
        <f>"199"</f>
        <v>199</v>
      </c>
      <c r="C133" t="str">
        <f>"11"</f>
        <v>11</v>
      </c>
      <c r="D133" t="str">
        <f>"6144"</f>
        <v>6144</v>
      </c>
      <c r="E133" t="str">
        <f>"00"</f>
        <v>00</v>
      </c>
      <c r="F133" t="str">
        <f>"101"</f>
        <v>101</v>
      </c>
      <c r="G133" t="str">
        <f>"5"</f>
        <v>5</v>
      </c>
      <c r="H133" t="str">
        <f>"30"</f>
        <v>30</v>
      </c>
      <c r="I133" t="str">
        <f>"0"</f>
        <v>0</v>
      </c>
      <c r="J133" t="str">
        <f>"00"</f>
        <v>00</v>
      </c>
      <c r="K133" t="s">
        <v>28</v>
      </c>
      <c r="L133" s="1">
        <v>235</v>
      </c>
    </row>
    <row r="134" spans="1:12" x14ac:dyDescent="0.25">
      <c r="A134" t="s">
        <v>12</v>
      </c>
      <c r="B134" t="str">
        <f>"199"</f>
        <v>199</v>
      </c>
      <c r="C134" t="str">
        <f>"11"</f>
        <v>11</v>
      </c>
      <c r="D134" t="str">
        <f>"6144"</f>
        <v>6144</v>
      </c>
      <c r="E134" t="str">
        <f>"00"</f>
        <v>00</v>
      </c>
      <c r="F134" t="str">
        <f>"041"</f>
        <v>041</v>
      </c>
      <c r="G134" t="str">
        <f>"5"</f>
        <v>5</v>
      </c>
      <c r="H134" t="str">
        <f>"25"</f>
        <v>25</v>
      </c>
      <c r="I134" t="str">
        <f>"0"</f>
        <v>0</v>
      </c>
      <c r="J134" t="str">
        <f>"00"</f>
        <v>00</v>
      </c>
      <c r="K134" t="s">
        <v>29</v>
      </c>
      <c r="L134" s="1">
        <v>417</v>
      </c>
    </row>
    <row r="135" spans="1:12" x14ac:dyDescent="0.25">
      <c r="A135" t="s">
        <v>12</v>
      </c>
      <c r="B135" t="str">
        <f>"199"</f>
        <v>199</v>
      </c>
      <c r="C135" t="str">
        <f>"11"</f>
        <v>11</v>
      </c>
      <c r="D135" t="str">
        <f>"6144"</f>
        <v>6144</v>
      </c>
      <c r="E135" t="str">
        <f>"00"</f>
        <v>00</v>
      </c>
      <c r="F135" t="str">
        <f>"101"</f>
        <v>101</v>
      </c>
      <c r="G135" t="str">
        <f>"5"</f>
        <v>5</v>
      </c>
      <c r="H135" t="str">
        <f>"25"</f>
        <v>25</v>
      </c>
      <c r="I135" t="str">
        <f>"0"</f>
        <v>0</v>
      </c>
      <c r="J135" t="str">
        <f>"00"</f>
        <v>00</v>
      </c>
      <c r="K135" t="s">
        <v>29</v>
      </c>
      <c r="L135" s="1">
        <v>525</v>
      </c>
    </row>
    <row r="136" spans="1:12" x14ac:dyDescent="0.25">
      <c r="A136" t="s">
        <v>12</v>
      </c>
      <c r="B136" t="str">
        <f>"199"</f>
        <v>199</v>
      </c>
      <c r="C136" t="str">
        <f>"11"</f>
        <v>11</v>
      </c>
      <c r="D136" t="str">
        <f>"6144"</f>
        <v>6144</v>
      </c>
      <c r="E136" t="str">
        <f>"00"</f>
        <v>00</v>
      </c>
      <c r="F136" t="str">
        <f>"102"</f>
        <v>102</v>
      </c>
      <c r="G136" t="str">
        <f>"5"</f>
        <v>5</v>
      </c>
      <c r="H136" t="str">
        <f>"25"</f>
        <v>25</v>
      </c>
      <c r="I136" t="str">
        <f>"0"</f>
        <v>0</v>
      </c>
      <c r="J136" t="str">
        <f>"00"</f>
        <v>00</v>
      </c>
      <c r="K136" t="s">
        <v>29</v>
      </c>
      <c r="L136" s="1">
        <v>744</v>
      </c>
    </row>
    <row r="137" spans="1:12" x14ac:dyDescent="0.25">
      <c r="A137" t="s">
        <v>12</v>
      </c>
      <c r="B137" t="str">
        <f>"199"</f>
        <v>199</v>
      </c>
      <c r="C137" t="str">
        <f>"11"</f>
        <v>11</v>
      </c>
      <c r="D137" t="str">
        <f>"6144"</f>
        <v>6144</v>
      </c>
      <c r="E137" t="str">
        <f>"00"</f>
        <v>00</v>
      </c>
      <c r="F137" t="str">
        <f>"101"</f>
        <v>101</v>
      </c>
      <c r="G137" t="str">
        <f>"5"</f>
        <v>5</v>
      </c>
      <c r="H137" t="str">
        <f>"36"</f>
        <v>36</v>
      </c>
      <c r="I137" t="str">
        <f>"0"</f>
        <v>0</v>
      </c>
      <c r="J137" t="str">
        <f>"00"</f>
        <v>00</v>
      </c>
      <c r="K137" t="s">
        <v>28</v>
      </c>
      <c r="L137" s="1">
        <v>1422</v>
      </c>
    </row>
    <row r="138" spans="1:12" x14ac:dyDescent="0.25">
      <c r="A138" t="s">
        <v>12</v>
      </c>
      <c r="B138" t="str">
        <f>"199"</f>
        <v>199</v>
      </c>
      <c r="C138" t="str">
        <f>"11"</f>
        <v>11</v>
      </c>
      <c r="D138" t="str">
        <f>"6144"</f>
        <v>6144</v>
      </c>
      <c r="E138" t="str">
        <f>"00"</f>
        <v>00</v>
      </c>
      <c r="F138" t="str">
        <f>"101"</f>
        <v>101</v>
      </c>
      <c r="G138" t="str">
        <f>"5"</f>
        <v>5</v>
      </c>
      <c r="H138" t="str">
        <f>"21"</f>
        <v>21</v>
      </c>
      <c r="I138" t="str">
        <f>"0"</f>
        <v>0</v>
      </c>
      <c r="J138" t="str">
        <f>"00"</f>
        <v>00</v>
      </c>
      <c r="K138" t="s">
        <v>29</v>
      </c>
      <c r="L138" s="1">
        <v>1578</v>
      </c>
    </row>
    <row r="139" spans="1:12" x14ac:dyDescent="0.25">
      <c r="A139" t="s">
        <v>12</v>
      </c>
      <c r="B139" t="str">
        <f>"199"</f>
        <v>199</v>
      </c>
      <c r="C139" t="str">
        <f>"11"</f>
        <v>11</v>
      </c>
      <c r="D139" t="str">
        <f>"6144"</f>
        <v>6144</v>
      </c>
      <c r="E139" t="str">
        <f>"00"</f>
        <v>00</v>
      </c>
      <c r="F139" t="str">
        <f>"101"</f>
        <v>101</v>
      </c>
      <c r="G139" t="str">
        <f>"5"</f>
        <v>5</v>
      </c>
      <c r="H139" t="str">
        <f>"28"</f>
        <v>28</v>
      </c>
      <c r="I139" t="str">
        <f>"0"</f>
        <v>0</v>
      </c>
      <c r="J139" t="str">
        <f>"00"</f>
        <v>00</v>
      </c>
      <c r="K139" t="s">
        <v>29</v>
      </c>
      <c r="L139" s="1">
        <v>1988</v>
      </c>
    </row>
    <row r="140" spans="1:12" x14ac:dyDescent="0.25">
      <c r="A140" t="s">
        <v>12</v>
      </c>
      <c r="B140" t="str">
        <f>"199"</f>
        <v>199</v>
      </c>
      <c r="C140" t="str">
        <f>"11"</f>
        <v>11</v>
      </c>
      <c r="D140" t="str">
        <f>"6144"</f>
        <v>6144</v>
      </c>
      <c r="E140" t="str">
        <f>"00"</f>
        <v>00</v>
      </c>
      <c r="F140" t="str">
        <f>"101"</f>
        <v>101</v>
      </c>
      <c r="G140" t="str">
        <f>"5"</f>
        <v>5</v>
      </c>
      <c r="H140" t="str">
        <f>"37"</f>
        <v>37</v>
      </c>
      <c r="I140" t="str">
        <f>"0"</f>
        <v>0</v>
      </c>
      <c r="J140" t="str">
        <f>"00"</f>
        <v>00</v>
      </c>
      <c r="K140" t="s">
        <v>29</v>
      </c>
      <c r="L140" s="1">
        <v>3584</v>
      </c>
    </row>
    <row r="141" spans="1:12" x14ac:dyDescent="0.25">
      <c r="A141" t="s">
        <v>12</v>
      </c>
      <c r="B141" t="str">
        <f>"199"</f>
        <v>199</v>
      </c>
      <c r="C141" t="str">
        <f>"11"</f>
        <v>11</v>
      </c>
      <c r="D141" t="str">
        <f>"6144"</f>
        <v>6144</v>
      </c>
      <c r="E141" t="str">
        <f>"00"</f>
        <v>00</v>
      </c>
      <c r="F141" t="str">
        <f>"041"</f>
        <v>041</v>
      </c>
      <c r="G141" t="str">
        <f>"5"</f>
        <v>5</v>
      </c>
      <c r="H141" t="str">
        <f>"24"</f>
        <v>24</v>
      </c>
      <c r="I141" t="str">
        <f>"0"</f>
        <v>0</v>
      </c>
      <c r="J141" t="str">
        <f>"00"</f>
        <v>00</v>
      </c>
      <c r="K141" t="s">
        <v>29</v>
      </c>
      <c r="L141" s="1">
        <v>3696</v>
      </c>
    </row>
    <row r="142" spans="1:12" x14ac:dyDescent="0.25">
      <c r="A142" t="s">
        <v>12</v>
      </c>
      <c r="B142" t="str">
        <f>"199"</f>
        <v>199</v>
      </c>
      <c r="C142" t="str">
        <f>"11"</f>
        <v>11</v>
      </c>
      <c r="D142" t="str">
        <f>"6144"</f>
        <v>6144</v>
      </c>
      <c r="E142" t="str">
        <f>"00"</f>
        <v>00</v>
      </c>
      <c r="F142" t="str">
        <f>"041"</f>
        <v>041</v>
      </c>
      <c r="G142" t="str">
        <f>"5"</f>
        <v>5</v>
      </c>
      <c r="H142" t="str">
        <f>"37"</f>
        <v>37</v>
      </c>
      <c r="I142" t="str">
        <f>"0"</f>
        <v>0</v>
      </c>
      <c r="J142" t="str">
        <f>"00"</f>
        <v>00</v>
      </c>
      <c r="K142" t="s">
        <v>29</v>
      </c>
      <c r="L142" s="1">
        <v>4677</v>
      </c>
    </row>
    <row r="143" spans="1:12" x14ac:dyDescent="0.25">
      <c r="A143" t="s">
        <v>12</v>
      </c>
      <c r="B143" t="str">
        <f>"199"</f>
        <v>199</v>
      </c>
      <c r="C143" t="str">
        <f>"11"</f>
        <v>11</v>
      </c>
      <c r="D143" t="str">
        <f>"6144"</f>
        <v>6144</v>
      </c>
      <c r="E143" t="str">
        <f>"00"</f>
        <v>00</v>
      </c>
      <c r="F143" t="str">
        <f>"001"</f>
        <v>001</v>
      </c>
      <c r="G143" t="str">
        <f>"5"</f>
        <v>5</v>
      </c>
      <c r="H143" t="str">
        <f>"28"</f>
        <v>28</v>
      </c>
      <c r="I143" t="str">
        <f>"0"</f>
        <v>0</v>
      </c>
      <c r="J143" t="str">
        <f>"00"</f>
        <v>00</v>
      </c>
      <c r="K143" t="s">
        <v>29</v>
      </c>
      <c r="L143" s="1">
        <v>6097</v>
      </c>
    </row>
    <row r="144" spans="1:12" x14ac:dyDescent="0.25">
      <c r="A144" t="s">
        <v>12</v>
      </c>
      <c r="B144" t="str">
        <f>"199"</f>
        <v>199</v>
      </c>
      <c r="C144" t="str">
        <f>"11"</f>
        <v>11</v>
      </c>
      <c r="D144" t="str">
        <f>"6144"</f>
        <v>6144</v>
      </c>
      <c r="E144" t="str">
        <f>"00"</f>
        <v>00</v>
      </c>
      <c r="F144" t="str">
        <f>"001"</f>
        <v>001</v>
      </c>
      <c r="G144" t="str">
        <f>"5"</f>
        <v>5</v>
      </c>
      <c r="H144" t="str">
        <f>"24"</f>
        <v>24</v>
      </c>
      <c r="I144" t="str">
        <f>"0"</f>
        <v>0</v>
      </c>
      <c r="J144" t="str">
        <f>"00"</f>
        <v>00</v>
      </c>
      <c r="K144" t="s">
        <v>29</v>
      </c>
      <c r="L144" s="1">
        <v>6393</v>
      </c>
    </row>
    <row r="145" spans="1:12" x14ac:dyDescent="0.25">
      <c r="A145" t="s">
        <v>12</v>
      </c>
      <c r="B145" t="str">
        <f>"199"</f>
        <v>199</v>
      </c>
      <c r="C145" t="str">
        <f>"11"</f>
        <v>11</v>
      </c>
      <c r="D145" t="str">
        <f>"6144"</f>
        <v>6144</v>
      </c>
      <c r="E145" t="str">
        <f>"64"</f>
        <v>64</v>
      </c>
      <c r="F145" t="str">
        <f>"102"</f>
        <v>102</v>
      </c>
      <c r="G145" t="str">
        <f>"5"</f>
        <v>5</v>
      </c>
      <c r="H145" t="str">
        <f>"36"</f>
        <v>36</v>
      </c>
      <c r="I145" t="str">
        <f>"0"</f>
        <v>0</v>
      </c>
      <c r="J145" t="str">
        <f>"00"</f>
        <v>00</v>
      </c>
      <c r="K145" t="s">
        <v>29</v>
      </c>
      <c r="L145" s="1">
        <v>6454</v>
      </c>
    </row>
    <row r="146" spans="1:12" x14ac:dyDescent="0.25">
      <c r="A146" t="s">
        <v>12</v>
      </c>
      <c r="B146" t="str">
        <f>"199"</f>
        <v>199</v>
      </c>
      <c r="C146" t="str">
        <f>"11"</f>
        <v>11</v>
      </c>
      <c r="D146" t="str">
        <f>"6144"</f>
        <v>6144</v>
      </c>
      <c r="E146" t="str">
        <f>"00"</f>
        <v>00</v>
      </c>
      <c r="F146" t="str">
        <f>"001"</f>
        <v>001</v>
      </c>
      <c r="G146" t="str">
        <f>"5"</f>
        <v>5</v>
      </c>
      <c r="H146" t="str">
        <f>"38"</f>
        <v>38</v>
      </c>
      <c r="I146" t="str">
        <f>"0"</f>
        <v>0</v>
      </c>
      <c r="J146" t="str">
        <f>"00"</f>
        <v>00</v>
      </c>
      <c r="K146" t="s">
        <v>29</v>
      </c>
      <c r="L146" s="1">
        <v>7346</v>
      </c>
    </row>
    <row r="147" spans="1:12" x14ac:dyDescent="0.25">
      <c r="A147" t="s">
        <v>12</v>
      </c>
      <c r="B147" t="str">
        <f>"199"</f>
        <v>199</v>
      </c>
      <c r="C147" t="str">
        <f>"11"</f>
        <v>11</v>
      </c>
      <c r="D147" t="str">
        <f>"6144"</f>
        <v>6144</v>
      </c>
      <c r="E147" t="str">
        <f>"73"</f>
        <v>73</v>
      </c>
      <c r="F147" t="str">
        <f>"805"</f>
        <v>805</v>
      </c>
      <c r="G147" t="str">
        <f>"5"</f>
        <v>5</v>
      </c>
      <c r="H147" t="str">
        <f>"23"</f>
        <v>23</v>
      </c>
      <c r="I147" t="str">
        <f>"0"</f>
        <v>0</v>
      </c>
      <c r="J147" t="str">
        <f>"00"</f>
        <v>00</v>
      </c>
      <c r="K147" t="s">
        <v>29</v>
      </c>
      <c r="L147" s="1">
        <v>8681</v>
      </c>
    </row>
    <row r="148" spans="1:12" x14ac:dyDescent="0.25">
      <c r="A148" t="s">
        <v>12</v>
      </c>
      <c r="B148" t="str">
        <f>"199"</f>
        <v>199</v>
      </c>
      <c r="C148" t="str">
        <f>"11"</f>
        <v>11</v>
      </c>
      <c r="D148" t="str">
        <f>"6144"</f>
        <v>6144</v>
      </c>
      <c r="E148" t="str">
        <f>"00"</f>
        <v>00</v>
      </c>
      <c r="F148" t="str">
        <f>"102"</f>
        <v>102</v>
      </c>
      <c r="G148" t="str">
        <f>"5"</f>
        <v>5</v>
      </c>
      <c r="H148" t="str">
        <f>"23"</f>
        <v>23</v>
      </c>
      <c r="I148" t="str">
        <f>"0"</f>
        <v>0</v>
      </c>
      <c r="J148" t="str">
        <f>"00"</f>
        <v>00</v>
      </c>
      <c r="K148" t="s">
        <v>29</v>
      </c>
      <c r="L148" s="1">
        <v>9350</v>
      </c>
    </row>
    <row r="149" spans="1:12" x14ac:dyDescent="0.25">
      <c r="A149" t="s">
        <v>12</v>
      </c>
      <c r="B149" t="str">
        <f>"199"</f>
        <v>199</v>
      </c>
      <c r="C149" t="str">
        <f>"11"</f>
        <v>11</v>
      </c>
      <c r="D149" t="str">
        <f>"6144"</f>
        <v>6144</v>
      </c>
      <c r="E149" t="str">
        <f>"64"</f>
        <v>64</v>
      </c>
      <c r="F149" t="str">
        <f>"102"</f>
        <v>102</v>
      </c>
      <c r="G149" t="str">
        <f>"5"</f>
        <v>5</v>
      </c>
      <c r="H149" t="str">
        <f>"30"</f>
        <v>30</v>
      </c>
      <c r="I149" t="str">
        <f>"0"</f>
        <v>0</v>
      </c>
      <c r="J149" t="str">
        <f>"00"</f>
        <v>00</v>
      </c>
      <c r="K149" t="s">
        <v>28</v>
      </c>
      <c r="L149" s="1">
        <v>11424</v>
      </c>
    </row>
    <row r="150" spans="1:12" x14ac:dyDescent="0.25">
      <c r="A150" t="s">
        <v>12</v>
      </c>
      <c r="B150" t="str">
        <f>"199"</f>
        <v>199</v>
      </c>
      <c r="C150" t="str">
        <f>"11"</f>
        <v>11</v>
      </c>
      <c r="D150" t="str">
        <f>"6144"</f>
        <v>6144</v>
      </c>
      <c r="E150" t="str">
        <f>"00"</f>
        <v>00</v>
      </c>
      <c r="F150" t="str">
        <f>"101"</f>
        <v>101</v>
      </c>
      <c r="G150" t="str">
        <f>"5"</f>
        <v>5</v>
      </c>
      <c r="H150" t="str">
        <f>"23"</f>
        <v>23</v>
      </c>
      <c r="I150" t="str">
        <f>"0"</f>
        <v>0</v>
      </c>
      <c r="J150" t="str">
        <f>"00"</f>
        <v>00</v>
      </c>
      <c r="K150" t="s">
        <v>29</v>
      </c>
      <c r="L150" s="1">
        <v>15959</v>
      </c>
    </row>
    <row r="151" spans="1:12" x14ac:dyDescent="0.25">
      <c r="A151" t="s">
        <v>12</v>
      </c>
      <c r="B151" t="str">
        <f>"199"</f>
        <v>199</v>
      </c>
      <c r="C151" t="str">
        <f>"11"</f>
        <v>11</v>
      </c>
      <c r="D151" t="str">
        <f>"6144"</f>
        <v>6144</v>
      </c>
      <c r="E151" t="str">
        <f>"00"</f>
        <v>00</v>
      </c>
      <c r="F151" t="str">
        <f>"001"</f>
        <v>001</v>
      </c>
      <c r="G151" t="str">
        <f>"5"</f>
        <v>5</v>
      </c>
      <c r="H151" t="str">
        <f>"23"</f>
        <v>23</v>
      </c>
      <c r="I151" t="str">
        <f>"0"</f>
        <v>0</v>
      </c>
      <c r="J151" t="str">
        <f>"00"</f>
        <v>00</v>
      </c>
      <c r="K151" t="s">
        <v>29</v>
      </c>
      <c r="L151" s="1">
        <v>17601</v>
      </c>
    </row>
    <row r="152" spans="1:12" x14ac:dyDescent="0.25">
      <c r="A152" t="s">
        <v>12</v>
      </c>
      <c r="B152" t="str">
        <f>"199"</f>
        <v>199</v>
      </c>
      <c r="C152" t="str">
        <f>"11"</f>
        <v>11</v>
      </c>
      <c r="D152" t="str">
        <f>"6144"</f>
        <v>6144</v>
      </c>
      <c r="E152" t="str">
        <f>"00"</f>
        <v>00</v>
      </c>
      <c r="F152" t="str">
        <f>"102"</f>
        <v>102</v>
      </c>
      <c r="G152" t="str">
        <f>"5"</f>
        <v>5</v>
      </c>
      <c r="H152" t="str">
        <f>"36"</f>
        <v>36</v>
      </c>
      <c r="I152" t="str">
        <f>"0"</f>
        <v>0</v>
      </c>
      <c r="J152" t="str">
        <f>"00"</f>
        <v>00</v>
      </c>
      <c r="K152" t="s">
        <v>29</v>
      </c>
      <c r="L152" s="1">
        <v>17785</v>
      </c>
    </row>
    <row r="153" spans="1:12" x14ac:dyDescent="0.25">
      <c r="A153" t="s">
        <v>12</v>
      </c>
      <c r="B153" t="str">
        <f>"199"</f>
        <v>199</v>
      </c>
      <c r="C153" t="str">
        <f>"11"</f>
        <v>11</v>
      </c>
      <c r="D153" t="str">
        <f>"6144"</f>
        <v>6144</v>
      </c>
      <c r="E153" t="str">
        <f>"00"</f>
        <v>00</v>
      </c>
      <c r="F153" t="str">
        <f>"001"</f>
        <v>001</v>
      </c>
      <c r="G153" t="str">
        <f>"5"</f>
        <v>5</v>
      </c>
      <c r="H153" t="str">
        <f>"22"</f>
        <v>22</v>
      </c>
      <c r="I153" t="str">
        <f>"0"</f>
        <v>0</v>
      </c>
      <c r="J153" t="str">
        <f>"00"</f>
        <v>00</v>
      </c>
      <c r="K153" t="s">
        <v>29</v>
      </c>
      <c r="L153" s="1">
        <v>21074</v>
      </c>
    </row>
    <row r="154" spans="1:12" x14ac:dyDescent="0.25">
      <c r="A154" t="s">
        <v>12</v>
      </c>
      <c r="B154" t="str">
        <f>"199"</f>
        <v>199</v>
      </c>
      <c r="C154" t="str">
        <f>"11"</f>
        <v>11</v>
      </c>
      <c r="D154" t="str">
        <f>"6144"</f>
        <v>6144</v>
      </c>
      <c r="E154" t="str">
        <f>"00"</f>
        <v>00</v>
      </c>
      <c r="F154" t="str">
        <f>"041"</f>
        <v>041</v>
      </c>
      <c r="G154" t="str">
        <f>"5"</f>
        <v>5</v>
      </c>
      <c r="H154" t="str">
        <f>"23"</f>
        <v>23</v>
      </c>
      <c r="I154" t="str">
        <f>"0"</f>
        <v>0</v>
      </c>
      <c r="J154" t="str">
        <f>"00"</f>
        <v>00</v>
      </c>
      <c r="K154" t="s">
        <v>29</v>
      </c>
      <c r="L154" s="1">
        <v>24515</v>
      </c>
    </row>
    <row r="155" spans="1:12" x14ac:dyDescent="0.25">
      <c r="A155" t="s">
        <v>12</v>
      </c>
      <c r="B155" t="str">
        <f>"199"</f>
        <v>199</v>
      </c>
      <c r="C155" t="str">
        <f>"11"</f>
        <v>11</v>
      </c>
      <c r="D155" t="str">
        <f>"6144"</f>
        <v>6144</v>
      </c>
      <c r="E155" t="str">
        <f>"00"</f>
        <v>00</v>
      </c>
      <c r="F155" t="str">
        <f>"102"</f>
        <v>102</v>
      </c>
      <c r="G155" t="str">
        <f>"5"</f>
        <v>5</v>
      </c>
      <c r="H155" t="str">
        <f>"11"</f>
        <v>11</v>
      </c>
      <c r="I155" t="str">
        <f>"0"</f>
        <v>0</v>
      </c>
      <c r="J155" t="str">
        <f>"00"</f>
        <v>00</v>
      </c>
      <c r="K155" t="s">
        <v>29</v>
      </c>
      <c r="L155" s="1">
        <v>26329</v>
      </c>
    </row>
    <row r="156" spans="1:12" x14ac:dyDescent="0.25">
      <c r="A156" t="s">
        <v>12</v>
      </c>
      <c r="B156" t="str">
        <f>"199"</f>
        <v>199</v>
      </c>
      <c r="C156" t="str">
        <f>"11"</f>
        <v>11</v>
      </c>
      <c r="D156" t="str">
        <f>"6144"</f>
        <v>6144</v>
      </c>
      <c r="E156" t="str">
        <f>"04"</f>
        <v>04</v>
      </c>
      <c r="F156" t="str">
        <f>"999"</f>
        <v>999</v>
      </c>
      <c r="G156" t="str">
        <f>"5"</f>
        <v>5</v>
      </c>
      <c r="H156" t="str">
        <f>"11"</f>
        <v>11</v>
      </c>
      <c r="I156" t="str">
        <f>"0"</f>
        <v>0</v>
      </c>
      <c r="J156" t="str">
        <f>"00"</f>
        <v>00</v>
      </c>
      <c r="K156" t="s">
        <v>30</v>
      </c>
      <c r="L156" s="1">
        <v>41833</v>
      </c>
    </row>
    <row r="157" spans="1:12" x14ac:dyDescent="0.25">
      <c r="A157" t="s">
        <v>12</v>
      </c>
      <c r="B157" t="str">
        <f>"199"</f>
        <v>199</v>
      </c>
      <c r="C157" t="str">
        <f>"11"</f>
        <v>11</v>
      </c>
      <c r="D157" t="str">
        <f>"6144"</f>
        <v>6144</v>
      </c>
      <c r="E157" t="str">
        <f>"00"</f>
        <v>00</v>
      </c>
      <c r="F157" t="str">
        <f>"041"</f>
        <v>041</v>
      </c>
      <c r="G157" t="str">
        <f>"5"</f>
        <v>5</v>
      </c>
      <c r="H157" t="str">
        <f>"11"</f>
        <v>11</v>
      </c>
      <c r="I157" t="str">
        <f>"0"</f>
        <v>0</v>
      </c>
      <c r="J157" t="str">
        <f>"00"</f>
        <v>00</v>
      </c>
      <c r="K157" t="s">
        <v>29</v>
      </c>
      <c r="L157" s="1">
        <v>61997</v>
      </c>
    </row>
    <row r="158" spans="1:12" x14ac:dyDescent="0.25">
      <c r="A158" t="s">
        <v>12</v>
      </c>
      <c r="B158" t="str">
        <f>"199"</f>
        <v>199</v>
      </c>
      <c r="C158" t="str">
        <f>"11"</f>
        <v>11</v>
      </c>
      <c r="D158" t="str">
        <f>"6144"</f>
        <v>6144</v>
      </c>
      <c r="E158" t="str">
        <f>"00"</f>
        <v>00</v>
      </c>
      <c r="F158" t="str">
        <f>"001"</f>
        <v>001</v>
      </c>
      <c r="G158" t="str">
        <f>"5"</f>
        <v>5</v>
      </c>
      <c r="H158" t="str">
        <f>"11"</f>
        <v>11</v>
      </c>
      <c r="I158" t="str">
        <f>"0"</f>
        <v>0</v>
      </c>
      <c r="J158" t="str">
        <f>"00"</f>
        <v>00</v>
      </c>
      <c r="K158" t="s">
        <v>29</v>
      </c>
      <c r="L158" s="1">
        <v>83540</v>
      </c>
    </row>
    <row r="159" spans="1:12" x14ac:dyDescent="0.25">
      <c r="A159" t="s">
        <v>12</v>
      </c>
      <c r="B159" t="str">
        <f>"199"</f>
        <v>199</v>
      </c>
      <c r="C159" t="str">
        <f>"11"</f>
        <v>11</v>
      </c>
      <c r="D159" t="str">
        <f>"6144"</f>
        <v>6144</v>
      </c>
      <c r="E159" t="str">
        <f>"00"</f>
        <v>00</v>
      </c>
      <c r="F159" t="str">
        <f>"101"</f>
        <v>101</v>
      </c>
      <c r="G159" t="str">
        <f>"5"</f>
        <v>5</v>
      </c>
      <c r="H159" t="str">
        <f>"11"</f>
        <v>11</v>
      </c>
      <c r="I159" t="str">
        <f>"0"</f>
        <v>0</v>
      </c>
      <c r="J159" t="str">
        <f>"00"</f>
        <v>00</v>
      </c>
      <c r="K159" t="s">
        <v>29</v>
      </c>
      <c r="L159" s="1">
        <v>97535</v>
      </c>
    </row>
    <row r="160" spans="1:12" x14ac:dyDescent="0.25">
      <c r="A160" t="s">
        <v>12</v>
      </c>
      <c r="B160" t="str">
        <f>"199"</f>
        <v>199</v>
      </c>
      <c r="C160" t="str">
        <f>"11"</f>
        <v>11</v>
      </c>
      <c r="D160" t="str">
        <f>"6146"</f>
        <v>6146</v>
      </c>
      <c r="E160" t="str">
        <f>"00"</f>
        <v>00</v>
      </c>
      <c r="F160" t="str">
        <f>"001"</f>
        <v>001</v>
      </c>
      <c r="G160" t="str">
        <f>"5"</f>
        <v>5</v>
      </c>
      <c r="H160" t="str">
        <f>"24"</f>
        <v>24</v>
      </c>
      <c r="I160" t="str">
        <f>"0"</f>
        <v>0</v>
      </c>
      <c r="J160" t="str">
        <f>"UI"</f>
        <v>UI</v>
      </c>
      <c r="K160" t="s">
        <v>31</v>
      </c>
      <c r="L160" s="1">
        <v>40</v>
      </c>
    </row>
    <row r="161" spans="1:12" x14ac:dyDescent="0.25">
      <c r="A161" t="s">
        <v>12</v>
      </c>
      <c r="B161" t="str">
        <f>"199"</f>
        <v>199</v>
      </c>
      <c r="C161" t="str">
        <f>"11"</f>
        <v>11</v>
      </c>
      <c r="D161" t="str">
        <f>"6146"</f>
        <v>6146</v>
      </c>
      <c r="E161" t="str">
        <f>"00"</f>
        <v>00</v>
      </c>
      <c r="F161" t="str">
        <f>"101"</f>
        <v>101</v>
      </c>
      <c r="G161" t="str">
        <f>"5"</f>
        <v>5</v>
      </c>
      <c r="H161" t="str">
        <f>"30"</f>
        <v>30</v>
      </c>
      <c r="I161" t="str">
        <f>"0"</f>
        <v>0</v>
      </c>
      <c r="J161" t="str">
        <f>"00"</f>
        <v>00</v>
      </c>
      <c r="K161" t="s">
        <v>31</v>
      </c>
      <c r="L161" s="1">
        <v>157</v>
      </c>
    </row>
    <row r="162" spans="1:12" x14ac:dyDescent="0.25">
      <c r="A162" t="s">
        <v>12</v>
      </c>
      <c r="B162" t="str">
        <f>"199"</f>
        <v>199</v>
      </c>
      <c r="C162" t="str">
        <f>"11"</f>
        <v>11</v>
      </c>
      <c r="D162" t="str">
        <f>"6146"</f>
        <v>6146</v>
      </c>
      <c r="E162" t="str">
        <f>"00"</f>
        <v>00</v>
      </c>
      <c r="F162" t="str">
        <f>"041"</f>
        <v>041</v>
      </c>
      <c r="G162" t="str">
        <f>"5"</f>
        <v>5</v>
      </c>
      <c r="H162" t="str">
        <f>"25"</f>
        <v>25</v>
      </c>
      <c r="I162" t="str">
        <f>"0"</f>
        <v>0</v>
      </c>
      <c r="J162" t="str">
        <f>"00"</f>
        <v>00</v>
      </c>
      <c r="K162" t="s">
        <v>31</v>
      </c>
      <c r="L162" s="1">
        <v>281</v>
      </c>
    </row>
    <row r="163" spans="1:12" x14ac:dyDescent="0.25">
      <c r="A163" t="s">
        <v>12</v>
      </c>
      <c r="B163" t="str">
        <f>"199"</f>
        <v>199</v>
      </c>
      <c r="C163" t="str">
        <f>"11"</f>
        <v>11</v>
      </c>
      <c r="D163" t="str">
        <f>"6146"</f>
        <v>6146</v>
      </c>
      <c r="E163" t="str">
        <f>"00"</f>
        <v>00</v>
      </c>
      <c r="F163" t="str">
        <f>"101"</f>
        <v>101</v>
      </c>
      <c r="G163" t="str">
        <f>"5"</f>
        <v>5</v>
      </c>
      <c r="H163" t="str">
        <f>"25"</f>
        <v>25</v>
      </c>
      <c r="I163" t="str">
        <f>"0"</f>
        <v>0</v>
      </c>
      <c r="J163" t="str">
        <f>"00"</f>
        <v>00</v>
      </c>
      <c r="K163" t="s">
        <v>31</v>
      </c>
      <c r="L163" s="1">
        <v>298</v>
      </c>
    </row>
    <row r="164" spans="1:12" x14ac:dyDescent="0.25">
      <c r="A164" t="s">
        <v>12</v>
      </c>
      <c r="B164" t="str">
        <f>"199"</f>
        <v>199</v>
      </c>
      <c r="C164" t="str">
        <f>"11"</f>
        <v>11</v>
      </c>
      <c r="D164" t="str">
        <f>"6146"</f>
        <v>6146</v>
      </c>
      <c r="E164" t="str">
        <f>"00"</f>
        <v>00</v>
      </c>
      <c r="F164" t="str">
        <f>"102"</f>
        <v>102</v>
      </c>
      <c r="G164" t="str">
        <f>"5"</f>
        <v>5</v>
      </c>
      <c r="H164" t="str">
        <f>"25"</f>
        <v>25</v>
      </c>
      <c r="I164" t="str">
        <f>"0"</f>
        <v>0</v>
      </c>
      <c r="J164" t="str">
        <f>"00"</f>
        <v>00</v>
      </c>
      <c r="K164" t="s">
        <v>31</v>
      </c>
      <c r="L164" s="1">
        <v>382</v>
      </c>
    </row>
    <row r="165" spans="1:12" x14ac:dyDescent="0.25">
      <c r="A165" t="s">
        <v>12</v>
      </c>
      <c r="B165" t="str">
        <f>"199"</f>
        <v>199</v>
      </c>
      <c r="C165" t="str">
        <f>"11"</f>
        <v>11</v>
      </c>
      <c r="D165" t="str">
        <f>"6146"</f>
        <v>6146</v>
      </c>
      <c r="E165" t="str">
        <f>"00"</f>
        <v>00</v>
      </c>
      <c r="F165" t="str">
        <f>"101"</f>
        <v>101</v>
      </c>
      <c r="G165" t="str">
        <f>"5"</f>
        <v>5</v>
      </c>
      <c r="H165" t="str">
        <f>"28"</f>
        <v>28</v>
      </c>
      <c r="I165" t="str">
        <f>"0"</f>
        <v>0</v>
      </c>
      <c r="J165" t="str">
        <f>"00"</f>
        <v>00</v>
      </c>
      <c r="K165" t="s">
        <v>31</v>
      </c>
      <c r="L165" s="1">
        <v>575</v>
      </c>
    </row>
    <row r="166" spans="1:12" x14ac:dyDescent="0.25">
      <c r="A166" t="s">
        <v>12</v>
      </c>
      <c r="B166" t="str">
        <f>"199"</f>
        <v>199</v>
      </c>
      <c r="C166" t="str">
        <f>"11"</f>
        <v>11</v>
      </c>
      <c r="D166" t="str">
        <f>"6146"</f>
        <v>6146</v>
      </c>
      <c r="E166" t="str">
        <f>"00"</f>
        <v>00</v>
      </c>
      <c r="F166" t="str">
        <f>"101"</f>
        <v>101</v>
      </c>
      <c r="G166" t="str">
        <f>"5"</f>
        <v>5</v>
      </c>
      <c r="H166" t="str">
        <f>"36"</f>
        <v>36</v>
      </c>
      <c r="I166" t="str">
        <f>"0"</f>
        <v>0</v>
      </c>
      <c r="J166" t="str">
        <f>"00"</f>
        <v>00</v>
      </c>
      <c r="K166" t="s">
        <v>31</v>
      </c>
      <c r="L166" s="1">
        <v>709</v>
      </c>
    </row>
    <row r="167" spans="1:12" x14ac:dyDescent="0.25">
      <c r="A167" t="s">
        <v>12</v>
      </c>
      <c r="B167" t="str">
        <f>"199"</f>
        <v>199</v>
      </c>
      <c r="C167" t="str">
        <f>"11"</f>
        <v>11</v>
      </c>
      <c r="D167" t="str">
        <f>"6146"</f>
        <v>6146</v>
      </c>
      <c r="E167" t="str">
        <f>"00"</f>
        <v>00</v>
      </c>
      <c r="F167" t="str">
        <f>"101"</f>
        <v>101</v>
      </c>
      <c r="G167" t="str">
        <f>"5"</f>
        <v>5</v>
      </c>
      <c r="H167" t="str">
        <f>"21"</f>
        <v>21</v>
      </c>
      <c r="I167" t="str">
        <f>"0"</f>
        <v>0</v>
      </c>
      <c r="J167" t="str">
        <f>"00"</f>
        <v>00</v>
      </c>
      <c r="K167" t="s">
        <v>31</v>
      </c>
      <c r="L167" s="1">
        <v>779</v>
      </c>
    </row>
    <row r="168" spans="1:12" x14ac:dyDescent="0.25">
      <c r="A168" t="s">
        <v>12</v>
      </c>
      <c r="B168" t="str">
        <f>"199"</f>
        <v>199</v>
      </c>
      <c r="C168" t="str">
        <f>"11"</f>
        <v>11</v>
      </c>
      <c r="D168" t="str">
        <f>"6146"</f>
        <v>6146</v>
      </c>
      <c r="E168" t="str">
        <f>"00"</f>
        <v>00</v>
      </c>
      <c r="F168" t="str">
        <f>"041"</f>
        <v>041</v>
      </c>
      <c r="G168" t="str">
        <f>"5"</f>
        <v>5</v>
      </c>
      <c r="H168" t="str">
        <f>"37"</f>
        <v>37</v>
      </c>
      <c r="I168" t="str">
        <f>"0"</f>
        <v>0</v>
      </c>
      <c r="J168" t="str">
        <f>"00"</f>
        <v>00</v>
      </c>
      <c r="K168" t="s">
        <v>31</v>
      </c>
      <c r="L168" s="1">
        <v>2261</v>
      </c>
    </row>
    <row r="169" spans="1:12" x14ac:dyDescent="0.25">
      <c r="A169" t="s">
        <v>12</v>
      </c>
      <c r="B169" t="str">
        <f>"199"</f>
        <v>199</v>
      </c>
      <c r="C169" t="str">
        <f>"11"</f>
        <v>11</v>
      </c>
      <c r="D169" t="str">
        <f>"6146"</f>
        <v>6146</v>
      </c>
      <c r="E169" t="str">
        <f>"00"</f>
        <v>00</v>
      </c>
      <c r="F169" t="str">
        <f>"041"</f>
        <v>041</v>
      </c>
      <c r="G169" t="str">
        <f>"5"</f>
        <v>5</v>
      </c>
      <c r="H169" t="str">
        <f>"24"</f>
        <v>24</v>
      </c>
      <c r="I169" t="str">
        <f>"0"</f>
        <v>0</v>
      </c>
      <c r="J169" t="str">
        <f>"00"</f>
        <v>00</v>
      </c>
      <c r="K169" t="s">
        <v>31</v>
      </c>
      <c r="L169" s="1">
        <v>2450</v>
      </c>
    </row>
    <row r="170" spans="1:12" x14ac:dyDescent="0.25">
      <c r="A170" t="s">
        <v>12</v>
      </c>
      <c r="B170" t="str">
        <f>"199"</f>
        <v>199</v>
      </c>
      <c r="C170" t="str">
        <f>"11"</f>
        <v>11</v>
      </c>
      <c r="D170" t="str">
        <f>"6146"</f>
        <v>6146</v>
      </c>
      <c r="E170" t="str">
        <f>"00"</f>
        <v>00</v>
      </c>
      <c r="F170" t="str">
        <f>"101"</f>
        <v>101</v>
      </c>
      <c r="G170" t="str">
        <f>"5"</f>
        <v>5</v>
      </c>
      <c r="H170" t="str">
        <f>"37"</f>
        <v>37</v>
      </c>
      <c r="I170" t="str">
        <f>"0"</f>
        <v>0</v>
      </c>
      <c r="J170" t="str">
        <f>"00"</f>
        <v>00</v>
      </c>
      <c r="K170" t="s">
        <v>31</v>
      </c>
      <c r="L170" s="1">
        <v>2761</v>
      </c>
    </row>
    <row r="171" spans="1:12" x14ac:dyDescent="0.25">
      <c r="A171" t="s">
        <v>12</v>
      </c>
      <c r="B171" t="str">
        <f>"199"</f>
        <v>199</v>
      </c>
      <c r="C171" t="str">
        <f>"11"</f>
        <v>11</v>
      </c>
      <c r="D171" t="str">
        <f>"6146"</f>
        <v>6146</v>
      </c>
      <c r="E171" t="str">
        <f>"00"</f>
        <v>00</v>
      </c>
      <c r="F171" t="str">
        <f>"001"</f>
        <v>001</v>
      </c>
      <c r="G171" t="str">
        <f>"5"</f>
        <v>5</v>
      </c>
      <c r="H171" t="str">
        <f>"28"</f>
        <v>28</v>
      </c>
      <c r="I171" t="str">
        <f>"0"</f>
        <v>0</v>
      </c>
      <c r="J171" t="str">
        <f>"00"</f>
        <v>00</v>
      </c>
      <c r="K171" t="s">
        <v>31</v>
      </c>
      <c r="L171" s="1">
        <v>2834</v>
      </c>
    </row>
    <row r="172" spans="1:12" x14ac:dyDescent="0.25">
      <c r="A172" t="s">
        <v>12</v>
      </c>
      <c r="B172" t="str">
        <f>"199"</f>
        <v>199</v>
      </c>
      <c r="C172" t="str">
        <f>"11"</f>
        <v>11</v>
      </c>
      <c r="D172" t="str">
        <f>"6146"</f>
        <v>6146</v>
      </c>
      <c r="E172" t="str">
        <f>"64"</f>
        <v>64</v>
      </c>
      <c r="F172" t="str">
        <f>"102"</f>
        <v>102</v>
      </c>
      <c r="G172" t="str">
        <f>"5"</f>
        <v>5</v>
      </c>
      <c r="H172" t="str">
        <f>"36"</f>
        <v>36</v>
      </c>
      <c r="I172" t="str">
        <f>"0"</f>
        <v>0</v>
      </c>
      <c r="J172" t="str">
        <f>"00"</f>
        <v>00</v>
      </c>
      <c r="K172" t="s">
        <v>31</v>
      </c>
      <c r="L172" s="1">
        <v>3681</v>
      </c>
    </row>
    <row r="173" spans="1:12" x14ac:dyDescent="0.25">
      <c r="A173" t="s">
        <v>12</v>
      </c>
      <c r="B173" t="str">
        <f>"199"</f>
        <v>199</v>
      </c>
      <c r="C173" t="str">
        <f>"11"</f>
        <v>11</v>
      </c>
      <c r="D173" t="str">
        <f>"6146"</f>
        <v>6146</v>
      </c>
      <c r="E173" t="str">
        <f>"00"</f>
        <v>00</v>
      </c>
      <c r="F173" t="str">
        <f>"001"</f>
        <v>001</v>
      </c>
      <c r="G173" t="str">
        <f>"5"</f>
        <v>5</v>
      </c>
      <c r="H173" t="str">
        <f>"24"</f>
        <v>24</v>
      </c>
      <c r="I173" t="str">
        <f>"0"</f>
        <v>0</v>
      </c>
      <c r="J173" t="str">
        <f>"00"</f>
        <v>00</v>
      </c>
      <c r="K173" t="s">
        <v>31</v>
      </c>
      <c r="L173" s="1">
        <v>4201</v>
      </c>
    </row>
    <row r="174" spans="1:12" x14ac:dyDescent="0.25">
      <c r="A174" t="s">
        <v>12</v>
      </c>
      <c r="B174" t="str">
        <f>"199"</f>
        <v>199</v>
      </c>
      <c r="C174" t="str">
        <f>"11"</f>
        <v>11</v>
      </c>
      <c r="D174" t="str">
        <f>"6146"</f>
        <v>6146</v>
      </c>
      <c r="E174" t="str">
        <f>"00"</f>
        <v>00</v>
      </c>
      <c r="F174" t="str">
        <f>"001"</f>
        <v>001</v>
      </c>
      <c r="G174" t="str">
        <f>"5"</f>
        <v>5</v>
      </c>
      <c r="H174" t="str">
        <f>"38"</f>
        <v>38</v>
      </c>
      <c r="I174" t="str">
        <f>"0"</f>
        <v>0</v>
      </c>
      <c r="J174" t="str">
        <f>"00"</f>
        <v>00</v>
      </c>
      <c r="K174" t="s">
        <v>31</v>
      </c>
      <c r="L174" s="1">
        <v>4247</v>
      </c>
    </row>
    <row r="175" spans="1:12" x14ac:dyDescent="0.25">
      <c r="A175" t="s">
        <v>12</v>
      </c>
      <c r="B175" t="str">
        <f>"199"</f>
        <v>199</v>
      </c>
      <c r="C175" t="str">
        <f>"11"</f>
        <v>11</v>
      </c>
      <c r="D175" t="str">
        <f>"6146"</f>
        <v>6146</v>
      </c>
      <c r="E175" t="str">
        <f>"64"</f>
        <v>64</v>
      </c>
      <c r="F175" t="str">
        <f>"102"</f>
        <v>102</v>
      </c>
      <c r="G175" t="str">
        <f>"5"</f>
        <v>5</v>
      </c>
      <c r="H175" t="str">
        <f>"30"</f>
        <v>30</v>
      </c>
      <c r="I175" t="str">
        <f>"0"</f>
        <v>0</v>
      </c>
      <c r="J175" t="str">
        <f>"00"</f>
        <v>00</v>
      </c>
      <c r="K175" t="s">
        <v>31</v>
      </c>
      <c r="L175" s="1">
        <v>4888</v>
      </c>
    </row>
    <row r="176" spans="1:12" x14ac:dyDescent="0.25">
      <c r="A176" t="s">
        <v>12</v>
      </c>
      <c r="B176" t="str">
        <f>"199"</f>
        <v>199</v>
      </c>
      <c r="C176" t="str">
        <f>"11"</f>
        <v>11</v>
      </c>
      <c r="D176" t="str">
        <f>"6146"</f>
        <v>6146</v>
      </c>
      <c r="E176" t="str">
        <f>"73"</f>
        <v>73</v>
      </c>
      <c r="F176" t="str">
        <f>"805"</f>
        <v>805</v>
      </c>
      <c r="G176" t="str">
        <f>"5"</f>
        <v>5</v>
      </c>
      <c r="H176" t="str">
        <f>"23"</f>
        <v>23</v>
      </c>
      <c r="I176" t="str">
        <f>"0"</f>
        <v>0</v>
      </c>
      <c r="J176" t="str">
        <f>"00"</f>
        <v>00</v>
      </c>
      <c r="K176" t="s">
        <v>31</v>
      </c>
      <c r="L176" s="1">
        <v>6534</v>
      </c>
    </row>
    <row r="177" spans="1:12" x14ac:dyDescent="0.25">
      <c r="A177" t="s">
        <v>12</v>
      </c>
      <c r="B177" t="str">
        <f>"199"</f>
        <v>199</v>
      </c>
      <c r="C177" t="str">
        <f>"11"</f>
        <v>11</v>
      </c>
      <c r="D177" t="str">
        <f>"6146"</f>
        <v>6146</v>
      </c>
      <c r="E177" t="str">
        <f>"00"</f>
        <v>00</v>
      </c>
      <c r="F177" t="str">
        <f>"102"</f>
        <v>102</v>
      </c>
      <c r="G177" t="str">
        <f>"5"</f>
        <v>5</v>
      </c>
      <c r="H177" t="str">
        <f>"23"</f>
        <v>23</v>
      </c>
      <c r="I177" t="str">
        <f>"0"</f>
        <v>0</v>
      </c>
      <c r="J177" t="str">
        <f>"00"</f>
        <v>00</v>
      </c>
      <c r="K177" t="s">
        <v>31</v>
      </c>
      <c r="L177" s="1">
        <v>7432</v>
      </c>
    </row>
    <row r="178" spans="1:12" x14ac:dyDescent="0.25">
      <c r="A178" t="s">
        <v>12</v>
      </c>
      <c r="B178" t="str">
        <f>"199"</f>
        <v>199</v>
      </c>
      <c r="C178" t="str">
        <f>"11"</f>
        <v>11</v>
      </c>
      <c r="D178" t="str">
        <f>"6146"</f>
        <v>6146</v>
      </c>
      <c r="E178" t="str">
        <f>"00"</f>
        <v>00</v>
      </c>
      <c r="F178" t="str">
        <f>"102"</f>
        <v>102</v>
      </c>
      <c r="G178" t="str">
        <f>"5"</f>
        <v>5</v>
      </c>
      <c r="H178" t="str">
        <f>"36"</f>
        <v>36</v>
      </c>
      <c r="I178" t="str">
        <f>"0"</f>
        <v>0</v>
      </c>
      <c r="J178" t="str">
        <f>"00"</f>
        <v>00</v>
      </c>
      <c r="K178" t="s">
        <v>31</v>
      </c>
      <c r="L178" s="1">
        <v>8877</v>
      </c>
    </row>
    <row r="179" spans="1:12" x14ac:dyDescent="0.25">
      <c r="A179" t="s">
        <v>12</v>
      </c>
      <c r="B179" t="str">
        <f>"199"</f>
        <v>199</v>
      </c>
      <c r="C179" t="str">
        <f>"11"</f>
        <v>11</v>
      </c>
      <c r="D179" t="str">
        <f>"6146"</f>
        <v>6146</v>
      </c>
      <c r="E179" t="str">
        <f>"00"</f>
        <v>00</v>
      </c>
      <c r="F179" t="str">
        <f>"101"</f>
        <v>101</v>
      </c>
      <c r="G179" t="str">
        <f>"5"</f>
        <v>5</v>
      </c>
      <c r="H179" t="str">
        <f>"23"</f>
        <v>23</v>
      </c>
      <c r="I179" t="str">
        <f>"0"</f>
        <v>0</v>
      </c>
      <c r="J179" t="str">
        <f>"00"</f>
        <v>00</v>
      </c>
      <c r="K179" t="s">
        <v>31</v>
      </c>
      <c r="L179" s="1">
        <v>9223</v>
      </c>
    </row>
    <row r="180" spans="1:12" x14ac:dyDescent="0.25">
      <c r="A180" t="s">
        <v>12</v>
      </c>
      <c r="B180" t="str">
        <f>"199"</f>
        <v>199</v>
      </c>
      <c r="C180" t="str">
        <f>"11"</f>
        <v>11</v>
      </c>
      <c r="D180" t="str">
        <f>"6146"</f>
        <v>6146</v>
      </c>
      <c r="E180" t="str">
        <f>"00"</f>
        <v>00</v>
      </c>
      <c r="F180" t="str">
        <f>"001"</f>
        <v>001</v>
      </c>
      <c r="G180" t="str">
        <f>"5"</f>
        <v>5</v>
      </c>
      <c r="H180" t="str">
        <f>"23"</f>
        <v>23</v>
      </c>
      <c r="I180" t="str">
        <f>"0"</f>
        <v>0</v>
      </c>
      <c r="J180" t="str">
        <f>"00"</f>
        <v>00</v>
      </c>
      <c r="K180" t="s">
        <v>31</v>
      </c>
      <c r="L180" s="1">
        <v>10635</v>
      </c>
    </row>
    <row r="181" spans="1:12" x14ac:dyDescent="0.25">
      <c r="A181" t="s">
        <v>12</v>
      </c>
      <c r="B181" t="str">
        <f>"199"</f>
        <v>199</v>
      </c>
      <c r="C181" t="str">
        <f>"11"</f>
        <v>11</v>
      </c>
      <c r="D181" t="str">
        <f>"6146"</f>
        <v>6146</v>
      </c>
      <c r="E181" t="str">
        <f>"00"</f>
        <v>00</v>
      </c>
      <c r="F181" t="str">
        <f>"041"</f>
        <v>041</v>
      </c>
      <c r="G181" t="str">
        <f>"5"</f>
        <v>5</v>
      </c>
      <c r="H181" t="str">
        <f>"23"</f>
        <v>23</v>
      </c>
      <c r="I181" t="str">
        <f>"0"</f>
        <v>0</v>
      </c>
      <c r="J181" t="str">
        <f>"00"</f>
        <v>00</v>
      </c>
      <c r="K181" t="s">
        <v>31</v>
      </c>
      <c r="L181" s="1">
        <v>12593</v>
      </c>
    </row>
    <row r="182" spans="1:12" x14ac:dyDescent="0.25">
      <c r="A182" t="s">
        <v>12</v>
      </c>
      <c r="B182" t="str">
        <f>"199"</f>
        <v>199</v>
      </c>
      <c r="C182" t="str">
        <f>"11"</f>
        <v>11</v>
      </c>
      <c r="D182" t="str">
        <f>"6146"</f>
        <v>6146</v>
      </c>
      <c r="E182" t="str">
        <f>"00"</f>
        <v>00</v>
      </c>
      <c r="F182" t="str">
        <f>"102"</f>
        <v>102</v>
      </c>
      <c r="G182" t="str">
        <f>"5"</f>
        <v>5</v>
      </c>
      <c r="H182" t="str">
        <f>"11"</f>
        <v>11</v>
      </c>
      <c r="I182" t="str">
        <f>"0"</f>
        <v>0</v>
      </c>
      <c r="J182" t="str">
        <f>"00"</f>
        <v>00</v>
      </c>
      <c r="K182" t="s">
        <v>31</v>
      </c>
      <c r="L182" s="1">
        <v>15494</v>
      </c>
    </row>
    <row r="183" spans="1:12" x14ac:dyDescent="0.25">
      <c r="A183" t="s">
        <v>12</v>
      </c>
      <c r="B183" t="str">
        <f>"199"</f>
        <v>199</v>
      </c>
      <c r="C183" t="str">
        <f>"11"</f>
        <v>11</v>
      </c>
      <c r="D183" t="str">
        <f>"6146"</f>
        <v>6146</v>
      </c>
      <c r="E183" t="str">
        <f>"00"</f>
        <v>00</v>
      </c>
      <c r="F183" t="str">
        <f>"001"</f>
        <v>001</v>
      </c>
      <c r="G183" t="str">
        <f>"5"</f>
        <v>5</v>
      </c>
      <c r="H183" t="str">
        <f>"22"</f>
        <v>22</v>
      </c>
      <c r="I183" t="str">
        <f>"0"</f>
        <v>0</v>
      </c>
      <c r="J183" t="str">
        <f>"00"</f>
        <v>00</v>
      </c>
      <c r="K183" t="s">
        <v>31</v>
      </c>
      <c r="L183" s="1">
        <v>15701</v>
      </c>
    </row>
    <row r="184" spans="1:12" x14ac:dyDescent="0.25">
      <c r="A184" t="s">
        <v>12</v>
      </c>
      <c r="B184" t="str">
        <f>"199"</f>
        <v>199</v>
      </c>
      <c r="C184" t="str">
        <f>"11"</f>
        <v>11</v>
      </c>
      <c r="D184" t="str">
        <f>"6146"</f>
        <v>6146</v>
      </c>
      <c r="E184" t="str">
        <f>"00"</f>
        <v>00</v>
      </c>
      <c r="F184" t="str">
        <f>"041"</f>
        <v>041</v>
      </c>
      <c r="G184" t="str">
        <f>"5"</f>
        <v>5</v>
      </c>
      <c r="H184" t="str">
        <f>"11"</f>
        <v>11</v>
      </c>
      <c r="I184" t="str">
        <f>"0"</f>
        <v>0</v>
      </c>
      <c r="J184" t="str">
        <f>"00"</f>
        <v>00</v>
      </c>
      <c r="K184" t="s">
        <v>31</v>
      </c>
      <c r="L184" s="1">
        <v>40529</v>
      </c>
    </row>
    <row r="185" spans="1:12" x14ac:dyDescent="0.25">
      <c r="A185" t="s">
        <v>12</v>
      </c>
      <c r="B185" t="str">
        <f>"199"</f>
        <v>199</v>
      </c>
      <c r="C185" t="str">
        <f>"11"</f>
        <v>11</v>
      </c>
      <c r="D185" t="str">
        <f>"6146"</f>
        <v>6146</v>
      </c>
      <c r="E185" t="str">
        <f>"00"</f>
        <v>00</v>
      </c>
      <c r="F185" t="str">
        <f>"101"</f>
        <v>101</v>
      </c>
      <c r="G185" t="str">
        <f>"5"</f>
        <v>5</v>
      </c>
      <c r="H185" t="str">
        <f>"11"</f>
        <v>11</v>
      </c>
      <c r="I185" t="str">
        <f>"0"</f>
        <v>0</v>
      </c>
      <c r="J185" t="str">
        <f>"00"</f>
        <v>00</v>
      </c>
      <c r="K185" t="s">
        <v>31</v>
      </c>
      <c r="L185" s="1">
        <v>55595</v>
      </c>
    </row>
    <row r="186" spans="1:12" x14ac:dyDescent="0.25">
      <c r="A186" t="s">
        <v>12</v>
      </c>
      <c r="B186" t="str">
        <f>"199"</f>
        <v>199</v>
      </c>
      <c r="C186" t="str">
        <f>"11"</f>
        <v>11</v>
      </c>
      <c r="D186" t="str">
        <f>"6146"</f>
        <v>6146</v>
      </c>
      <c r="E186" t="str">
        <f>"00"</f>
        <v>00</v>
      </c>
      <c r="F186" t="str">
        <f>"001"</f>
        <v>001</v>
      </c>
      <c r="G186" t="str">
        <f>"5"</f>
        <v>5</v>
      </c>
      <c r="H186" t="str">
        <f>"11"</f>
        <v>11</v>
      </c>
      <c r="I186" t="str">
        <f>"0"</f>
        <v>0</v>
      </c>
      <c r="J186" t="str">
        <f>"00"</f>
        <v>00</v>
      </c>
      <c r="K186" t="s">
        <v>31</v>
      </c>
      <c r="L186" s="1">
        <v>60180</v>
      </c>
    </row>
    <row r="187" spans="1:12" x14ac:dyDescent="0.25">
      <c r="A187" t="s">
        <v>12</v>
      </c>
      <c r="B187" t="str">
        <f>"199"</f>
        <v>199</v>
      </c>
      <c r="C187" t="str">
        <f>"11"</f>
        <v>11</v>
      </c>
      <c r="D187" t="str">
        <f>"6149"</f>
        <v>6149</v>
      </c>
      <c r="E187" t="str">
        <f>"00"</f>
        <v>00</v>
      </c>
      <c r="F187" t="str">
        <f>"101"</f>
        <v>101</v>
      </c>
      <c r="G187" t="str">
        <f>"5"</f>
        <v>5</v>
      </c>
      <c r="H187" t="str">
        <f>"30"</f>
        <v>30</v>
      </c>
      <c r="I187" t="str">
        <f>"0"</f>
        <v>0</v>
      </c>
      <c r="J187" t="str">
        <f>"00"</f>
        <v>00</v>
      </c>
      <c r="K187" t="s">
        <v>32</v>
      </c>
      <c r="L187" s="1">
        <v>1</v>
      </c>
    </row>
    <row r="188" spans="1:12" x14ac:dyDescent="0.25">
      <c r="A188" t="s">
        <v>12</v>
      </c>
      <c r="B188" t="str">
        <f>"199"</f>
        <v>199</v>
      </c>
      <c r="C188" t="str">
        <f>"11"</f>
        <v>11</v>
      </c>
      <c r="D188" t="str">
        <f>"6149"</f>
        <v>6149</v>
      </c>
      <c r="E188" t="str">
        <f>"00"</f>
        <v>00</v>
      </c>
      <c r="F188" t="str">
        <f>"101"</f>
        <v>101</v>
      </c>
      <c r="G188" t="str">
        <f>"5"</f>
        <v>5</v>
      </c>
      <c r="H188" t="str">
        <f>"21"</f>
        <v>21</v>
      </c>
      <c r="I188" t="str">
        <f>"0"</f>
        <v>0</v>
      </c>
      <c r="J188" t="str">
        <f>"00"</f>
        <v>00</v>
      </c>
      <c r="K188" t="s">
        <v>32</v>
      </c>
      <c r="L188" s="1">
        <v>3</v>
      </c>
    </row>
    <row r="189" spans="1:12" x14ac:dyDescent="0.25">
      <c r="A189" t="s">
        <v>12</v>
      </c>
      <c r="B189" t="str">
        <f>"199"</f>
        <v>199</v>
      </c>
      <c r="C189" t="str">
        <f>"11"</f>
        <v>11</v>
      </c>
      <c r="D189" t="str">
        <f>"6149"</f>
        <v>6149</v>
      </c>
      <c r="E189" t="str">
        <f>"00"</f>
        <v>00</v>
      </c>
      <c r="F189" t="str">
        <f>"101"</f>
        <v>101</v>
      </c>
      <c r="G189" t="str">
        <f>"5"</f>
        <v>5</v>
      </c>
      <c r="H189" t="str">
        <f>"36"</f>
        <v>36</v>
      </c>
      <c r="I189" t="str">
        <f>"0"</f>
        <v>0</v>
      </c>
      <c r="J189" t="str">
        <f>"00"</f>
        <v>00</v>
      </c>
      <c r="K189" t="s">
        <v>32</v>
      </c>
      <c r="L189" s="1">
        <v>4</v>
      </c>
    </row>
    <row r="190" spans="1:12" x14ac:dyDescent="0.25">
      <c r="A190" t="s">
        <v>12</v>
      </c>
      <c r="B190" t="str">
        <f>"199"</f>
        <v>199</v>
      </c>
      <c r="C190" t="str">
        <f>"11"</f>
        <v>11</v>
      </c>
      <c r="D190" t="str">
        <f>"6149"</f>
        <v>6149</v>
      </c>
      <c r="E190" t="str">
        <f>"00"</f>
        <v>00</v>
      </c>
      <c r="F190" t="str">
        <f>"101"</f>
        <v>101</v>
      </c>
      <c r="G190" t="str">
        <f>"5"</f>
        <v>5</v>
      </c>
      <c r="H190" t="str">
        <f>"37"</f>
        <v>37</v>
      </c>
      <c r="I190" t="str">
        <f>"0"</f>
        <v>0</v>
      </c>
      <c r="J190" t="str">
        <f>"00"</f>
        <v>00</v>
      </c>
      <c r="K190" t="s">
        <v>32</v>
      </c>
      <c r="L190" s="1">
        <v>10</v>
      </c>
    </row>
    <row r="191" spans="1:12" x14ac:dyDescent="0.25">
      <c r="A191" t="s">
        <v>12</v>
      </c>
      <c r="B191" t="str">
        <f>"199"</f>
        <v>199</v>
      </c>
      <c r="C191" t="str">
        <f>"11"</f>
        <v>11</v>
      </c>
      <c r="D191" t="str">
        <f>"6149"</f>
        <v>6149</v>
      </c>
      <c r="E191" t="str">
        <f>"00"</f>
        <v>00</v>
      </c>
      <c r="F191" t="str">
        <f>"001"</f>
        <v>001</v>
      </c>
      <c r="G191" t="str">
        <f>"5"</f>
        <v>5</v>
      </c>
      <c r="H191" t="str">
        <f>"24"</f>
        <v>24</v>
      </c>
      <c r="I191" t="str">
        <f>"0"</f>
        <v>0</v>
      </c>
      <c r="J191" t="str">
        <f>"00"</f>
        <v>00</v>
      </c>
      <c r="K191" t="s">
        <v>32</v>
      </c>
      <c r="L191" s="1">
        <v>14</v>
      </c>
    </row>
    <row r="192" spans="1:12" x14ac:dyDescent="0.25">
      <c r="A192" t="s">
        <v>12</v>
      </c>
      <c r="B192" t="str">
        <f>"199"</f>
        <v>199</v>
      </c>
      <c r="C192" t="str">
        <f>"11"</f>
        <v>11</v>
      </c>
      <c r="D192" t="str">
        <f>"6149"</f>
        <v>6149</v>
      </c>
      <c r="E192" t="str">
        <f>"00"</f>
        <v>00</v>
      </c>
      <c r="F192" t="str">
        <f>"041"</f>
        <v>041</v>
      </c>
      <c r="G192" t="str">
        <f>"5"</f>
        <v>5</v>
      </c>
      <c r="H192" t="str">
        <f>"37"</f>
        <v>37</v>
      </c>
      <c r="I192" t="str">
        <f>"0"</f>
        <v>0</v>
      </c>
      <c r="J192" t="str">
        <f>"00"</f>
        <v>00</v>
      </c>
      <c r="K192" t="s">
        <v>32</v>
      </c>
      <c r="L192" s="1">
        <v>14</v>
      </c>
    </row>
    <row r="193" spans="1:12" x14ac:dyDescent="0.25">
      <c r="A193" t="s">
        <v>12</v>
      </c>
      <c r="B193" t="str">
        <f>"199"</f>
        <v>199</v>
      </c>
      <c r="C193" t="str">
        <f>"11"</f>
        <v>11</v>
      </c>
      <c r="D193" t="str">
        <f>"6149"</f>
        <v>6149</v>
      </c>
      <c r="E193" t="str">
        <f>"00"</f>
        <v>00</v>
      </c>
      <c r="F193" t="str">
        <f>"101"</f>
        <v>101</v>
      </c>
      <c r="G193" t="str">
        <f>"5"</f>
        <v>5</v>
      </c>
      <c r="H193" t="str">
        <f>"28"</f>
        <v>28</v>
      </c>
      <c r="I193" t="str">
        <f>"0"</f>
        <v>0</v>
      </c>
      <c r="J193" t="str">
        <f>"00"</f>
        <v>00</v>
      </c>
      <c r="K193" t="s">
        <v>32</v>
      </c>
      <c r="L193" s="1">
        <v>14</v>
      </c>
    </row>
    <row r="194" spans="1:12" x14ac:dyDescent="0.25">
      <c r="A194" t="s">
        <v>12</v>
      </c>
      <c r="B194" t="str">
        <f>"199"</f>
        <v>199</v>
      </c>
      <c r="C194" t="str">
        <f>"11"</f>
        <v>11</v>
      </c>
      <c r="D194" t="str">
        <f>"6149"</f>
        <v>6149</v>
      </c>
      <c r="E194" t="str">
        <f>"00"</f>
        <v>00</v>
      </c>
      <c r="F194" t="str">
        <f>"001"</f>
        <v>001</v>
      </c>
      <c r="G194" t="str">
        <f>"5"</f>
        <v>5</v>
      </c>
      <c r="H194" t="str">
        <f>"38"</f>
        <v>38</v>
      </c>
      <c r="I194" t="str">
        <f>"0"</f>
        <v>0</v>
      </c>
      <c r="J194" t="str">
        <f>"00"</f>
        <v>00</v>
      </c>
      <c r="K194" t="s">
        <v>32</v>
      </c>
      <c r="L194" s="1">
        <v>15</v>
      </c>
    </row>
    <row r="195" spans="1:12" x14ac:dyDescent="0.25">
      <c r="A195" t="s">
        <v>12</v>
      </c>
      <c r="B195" t="str">
        <f>"199"</f>
        <v>199</v>
      </c>
      <c r="C195" t="str">
        <f>"11"</f>
        <v>11</v>
      </c>
      <c r="D195" t="str">
        <f>"6149"</f>
        <v>6149</v>
      </c>
      <c r="E195" t="str">
        <f>"00"</f>
        <v>00</v>
      </c>
      <c r="F195" t="str">
        <f>"041"</f>
        <v>041</v>
      </c>
      <c r="G195" t="str">
        <f>"5"</f>
        <v>5</v>
      </c>
      <c r="H195" t="str">
        <f>"24"</f>
        <v>24</v>
      </c>
      <c r="I195" t="str">
        <f>"0"</f>
        <v>0</v>
      </c>
      <c r="J195" t="str">
        <f>"00"</f>
        <v>00</v>
      </c>
      <c r="K195" t="s">
        <v>32</v>
      </c>
      <c r="L195" s="1">
        <v>15</v>
      </c>
    </row>
    <row r="196" spans="1:12" x14ac:dyDescent="0.25">
      <c r="A196" t="s">
        <v>12</v>
      </c>
      <c r="B196" t="str">
        <f>"199"</f>
        <v>199</v>
      </c>
      <c r="C196" t="str">
        <f>"11"</f>
        <v>11</v>
      </c>
      <c r="D196" t="str">
        <f>"6149"</f>
        <v>6149</v>
      </c>
      <c r="E196" t="str">
        <f>"64"</f>
        <v>64</v>
      </c>
      <c r="F196" t="str">
        <f>"102"</f>
        <v>102</v>
      </c>
      <c r="G196" t="str">
        <f>"5"</f>
        <v>5</v>
      </c>
      <c r="H196" t="str">
        <f>"36"</f>
        <v>36</v>
      </c>
      <c r="I196" t="str">
        <f>"0"</f>
        <v>0</v>
      </c>
      <c r="J196" t="str">
        <f>"00"</f>
        <v>00</v>
      </c>
      <c r="K196" t="s">
        <v>32</v>
      </c>
      <c r="L196" s="1">
        <v>19</v>
      </c>
    </row>
    <row r="197" spans="1:12" x14ac:dyDescent="0.25">
      <c r="A197" t="s">
        <v>12</v>
      </c>
      <c r="B197" t="str">
        <f>"199"</f>
        <v>199</v>
      </c>
      <c r="C197" t="str">
        <f>"11"</f>
        <v>11</v>
      </c>
      <c r="D197" t="str">
        <f>"6149"</f>
        <v>6149</v>
      </c>
      <c r="E197" t="str">
        <f>"73"</f>
        <v>73</v>
      </c>
      <c r="F197" t="str">
        <f>"805"</f>
        <v>805</v>
      </c>
      <c r="G197" t="str">
        <f>"5"</f>
        <v>5</v>
      </c>
      <c r="H197" t="str">
        <f>"23"</f>
        <v>23</v>
      </c>
      <c r="I197" t="str">
        <f>"0"</f>
        <v>0</v>
      </c>
      <c r="J197" t="str">
        <f>"00"</f>
        <v>00</v>
      </c>
      <c r="K197" t="s">
        <v>32</v>
      </c>
      <c r="L197" s="1">
        <v>21</v>
      </c>
    </row>
    <row r="198" spans="1:12" x14ac:dyDescent="0.25">
      <c r="A198" t="s">
        <v>12</v>
      </c>
      <c r="B198" t="str">
        <f>"199"</f>
        <v>199</v>
      </c>
      <c r="C198" t="str">
        <f>"11"</f>
        <v>11</v>
      </c>
      <c r="D198" t="str">
        <f>"6149"</f>
        <v>6149</v>
      </c>
      <c r="E198" t="str">
        <f>"00"</f>
        <v>00</v>
      </c>
      <c r="F198" t="str">
        <f>"102"</f>
        <v>102</v>
      </c>
      <c r="G198" t="str">
        <f>"5"</f>
        <v>5</v>
      </c>
      <c r="H198" t="str">
        <f>"23"</f>
        <v>23</v>
      </c>
      <c r="I198" t="str">
        <f>"0"</f>
        <v>0</v>
      </c>
      <c r="J198" t="str">
        <f>"00"</f>
        <v>00</v>
      </c>
      <c r="K198" t="s">
        <v>32</v>
      </c>
      <c r="L198" s="1">
        <v>29</v>
      </c>
    </row>
    <row r="199" spans="1:12" x14ac:dyDescent="0.25">
      <c r="A199" t="s">
        <v>12</v>
      </c>
      <c r="B199" t="str">
        <f>"199"</f>
        <v>199</v>
      </c>
      <c r="C199" t="str">
        <f>"11"</f>
        <v>11</v>
      </c>
      <c r="D199" t="str">
        <f>"6149"</f>
        <v>6149</v>
      </c>
      <c r="E199" t="str">
        <f>"00"</f>
        <v>00</v>
      </c>
      <c r="F199" t="str">
        <f>"001"</f>
        <v>001</v>
      </c>
      <c r="G199" t="str">
        <f>"5"</f>
        <v>5</v>
      </c>
      <c r="H199" t="str">
        <f>"28"</f>
        <v>28</v>
      </c>
      <c r="I199" t="str">
        <f>"0"</f>
        <v>0</v>
      </c>
      <c r="J199" t="str">
        <f>"00"</f>
        <v>00</v>
      </c>
      <c r="K199" t="s">
        <v>32</v>
      </c>
      <c r="L199" s="1">
        <v>34</v>
      </c>
    </row>
    <row r="200" spans="1:12" x14ac:dyDescent="0.25">
      <c r="A200" t="s">
        <v>12</v>
      </c>
      <c r="B200" t="str">
        <f>"199"</f>
        <v>199</v>
      </c>
      <c r="C200" t="str">
        <f>"11"</f>
        <v>11</v>
      </c>
      <c r="D200" t="str">
        <f>"6149"</f>
        <v>6149</v>
      </c>
      <c r="E200" t="str">
        <f>"00"</f>
        <v>00</v>
      </c>
      <c r="F200" t="str">
        <f>"102"</f>
        <v>102</v>
      </c>
      <c r="G200" t="str">
        <f>"5"</f>
        <v>5</v>
      </c>
      <c r="H200" t="str">
        <f>"36"</f>
        <v>36</v>
      </c>
      <c r="I200" t="str">
        <f>"0"</f>
        <v>0</v>
      </c>
      <c r="J200" t="str">
        <f>"00"</f>
        <v>00</v>
      </c>
      <c r="K200" t="s">
        <v>32</v>
      </c>
      <c r="L200" s="1">
        <v>51</v>
      </c>
    </row>
    <row r="201" spans="1:12" x14ac:dyDescent="0.25">
      <c r="A201" t="s">
        <v>12</v>
      </c>
      <c r="B201" t="str">
        <f>"199"</f>
        <v>199</v>
      </c>
      <c r="C201" t="str">
        <f>"11"</f>
        <v>11</v>
      </c>
      <c r="D201" t="str">
        <f>"6149"</f>
        <v>6149</v>
      </c>
      <c r="E201" t="str">
        <f>"00"</f>
        <v>00</v>
      </c>
      <c r="F201" t="str">
        <f>"001"</f>
        <v>001</v>
      </c>
      <c r="G201" t="str">
        <f>"5"</f>
        <v>5</v>
      </c>
      <c r="H201" t="str">
        <f>"22"</f>
        <v>22</v>
      </c>
      <c r="I201" t="str">
        <f>"0"</f>
        <v>0</v>
      </c>
      <c r="J201" t="str">
        <f>"00"</f>
        <v>00</v>
      </c>
      <c r="K201" t="s">
        <v>32</v>
      </c>
      <c r="L201" s="1">
        <v>60</v>
      </c>
    </row>
    <row r="202" spans="1:12" x14ac:dyDescent="0.25">
      <c r="A202" t="s">
        <v>12</v>
      </c>
      <c r="B202" t="str">
        <f>"199"</f>
        <v>199</v>
      </c>
      <c r="C202" t="str">
        <f>"11"</f>
        <v>11</v>
      </c>
      <c r="D202" t="str">
        <f>"6149"</f>
        <v>6149</v>
      </c>
      <c r="E202" t="str">
        <f>"00"</f>
        <v>00</v>
      </c>
      <c r="F202" t="str">
        <f>"102"</f>
        <v>102</v>
      </c>
      <c r="G202" t="str">
        <f>"5"</f>
        <v>5</v>
      </c>
      <c r="H202" t="str">
        <f>"11"</f>
        <v>11</v>
      </c>
      <c r="I202" t="str">
        <f>"0"</f>
        <v>0</v>
      </c>
      <c r="J202" t="str">
        <f>"00"</f>
        <v>00</v>
      </c>
      <c r="K202" t="s">
        <v>32</v>
      </c>
      <c r="L202" s="1">
        <v>64</v>
      </c>
    </row>
    <row r="203" spans="1:12" x14ac:dyDescent="0.25">
      <c r="A203" t="s">
        <v>12</v>
      </c>
      <c r="B203" t="str">
        <f>"199"</f>
        <v>199</v>
      </c>
      <c r="C203" t="str">
        <f>"11"</f>
        <v>11</v>
      </c>
      <c r="D203" t="str">
        <f>"6149"</f>
        <v>6149</v>
      </c>
      <c r="E203" t="str">
        <f>"64"</f>
        <v>64</v>
      </c>
      <c r="F203" t="str">
        <f>"102"</f>
        <v>102</v>
      </c>
      <c r="G203" t="str">
        <f>"5"</f>
        <v>5</v>
      </c>
      <c r="H203" t="str">
        <f>"30"</f>
        <v>30</v>
      </c>
      <c r="I203" t="str">
        <f>"0"</f>
        <v>0</v>
      </c>
      <c r="J203" t="str">
        <f>"00"</f>
        <v>00</v>
      </c>
      <c r="K203" t="s">
        <v>32</v>
      </c>
      <c r="L203" s="1">
        <v>64</v>
      </c>
    </row>
    <row r="204" spans="1:12" x14ac:dyDescent="0.25">
      <c r="A204" t="s">
        <v>12</v>
      </c>
      <c r="B204" t="str">
        <f>"199"</f>
        <v>199</v>
      </c>
      <c r="C204" t="str">
        <f>"11"</f>
        <v>11</v>
      </c>
      <c r="D204" t="str">
        <f>"6149"</f>
        <v>6149</v>
      </c>
      <c r="E204" t="str">
        <f>"00"</f>
        <v>00</v>
      </c>
      <c r="F204" t="str">
        <f>"101"</f>
        <v>101</v>
      </c>
      <c r="G204" t="str">
        <f>"5"</f>
        <v>5</v>
      </c>
      <c r="H204" t="str">
        <f>"23"</f>
        <v>23</v>
      </c>
      <c r="I204" t="str">
        <f>"0"</f>
        <v>0</v>
      </c>
      <c r="J204" t="str">
        <f>"00"</f>
        <v>00</v>
      </c>
      <c r="K204" t="s">
        <v>32</v>
      </c>
      <c r="L204" s="1">
        <v>68</v>
      </c>
    </row>
    <row r="205" spans="1:12" x14ac:dyDescent="0.25">
      <c r="A205" t="s">
        <v>12</v>
      </c>
      <c r="B205" t="str">
        <f>"199"</f>
        <v>199</v>
      </c>
      <c r="C205" t="str">
        <f>"11"</f>
        <v>11</v>
      </c>
      <c r="D205" t="str">
        <f>"6149"</f>
        <v>6149</v>
      </c>
      <c r="E205" t="str">
        <f>"00"</f>
        <v>00</v>
      </c>
      <c r="F205" t="str">
        <f>"001"</f>
        <v>001</v>
      </c>
      <c r="G205" t="str">
        <f>"5"</f>
        <v>5</v>
      </c>
      <c r="H205" t="str">
        <f>"23"</f>
        <v>23</v>
      </c>
      <c r="I205" t="str">
        <f>"0"</f>
        <v>0</v>
      </c>
      <c r="J205" t="str">
        <f>"00"</f>
        <v>00</v>
      </c>
      <c r="K205" t="s">
        <v>32</v>
      </c>
      <c r="L205" s="1">
        <v>89</v>
      </c>
    </row>
    <row r="206" spans="1:12" x14ac:dyDescent="0.25">
      <c r="A206" t="s">
        <v>12</v>
      </c>
      <c r="B206" t="str">
        <f>"199"</f>
        <v>199</v>
      </c>
      <c r="C206" t="str">
        <f>"11"</f>
        <v>11</v>
      </c>
      <c r="D206" t="str">
        <f>"6149"</f>
        <v>6149</v>
      </c>
      <c r="E206" t="str">
        <f>"00"</f>
        <v>00</v>
      </c>
      <c r="F206" t="str">
        <f>"041"</f>
        <v>041</v>
      </c>
      <c r="G206" t="str">
        <f>"5"</f>
        <v>5</v>
      </c>
      <c r="H206" t="str">
        <f>"23"</f>
        <v>23</v>
      </c>
      <c r="I206" t="str">
        <f>"0"</f>
        <v>0</v>
      </c>
      <c r="J206" t="str">
        <f>"00"</f>
        <v>00</v>
      </c>
      <c r="K206" t="s">
        <v>32</v>
      </c>
      <c r="L206" s="1">
        <v>110</v>
      </c>
    </row>
    <row r="207" spans="1:12" x14ac:dyDescent="0.25">
      <c r="A207" t="s">
        <v>12</v>
      </c>
      <c r="B207" t="str">
        <f>"199"</f>
        <v>199</v>
      </c>
      <c r="C207" t="str">
        <f>"11"</f>
        <v>11</v>
      </c>
      <c r="D207" t="str">
        <f>"6149"</f>
        <v>6149</v>
      </c>
      <c r="E207" t="str">
        <f>"00"</f>
        <v>00</v>
      </c>
      <c r="F207" t="str">
        <f>"041"</f>
        <v>041</v>
      </c>
      <c r="G207" t="str">
        <f>"5"</f>
        <v>5</v>
      </c>
      <c r="H207" t="str">
        <f>"11"</f>
        <v>11</v>
      </c>
      <c r="I207" t="str">
        <f>"0"</f>
        <v>0</v>
      </c>
      <c r="J207" t="str">
        <f>"00"</f>
        <v>00</v>
      </c>
      <c r="K207" t="s">
        <v>32</v>
      </c>
      <c r="L207" s="1">
        <v>219</v>
      </c>
    </row>
    <row r="208" spans="1:12" x14ac:dyDescent="0.25">
      <c r="A208" t="s">
        <v>12</v>
      </c>
      <c r="B208" t="str">
        <f>"199"</f>
        <v>199</v>
      </c>
      <c r="C208" t="str">
        <f>"11"</f>
        <v>11</v>
      </c>
      <c r="D208" t="str">
        <f>"6149"</f>
        <v>6149</v>
      </c>
      <c r="E208" t="str">
        <f>"00"</f>
        <v>00</v>
      </c>
      <c r="F208" t="str">
        <f>"001"</f>
        <v>001</v>
      </c>
      <c r="G208" t="str">
        <f>"5"</f>
        <v>5</v>
      </c>
      <c r="H208" t="str">
        <f>"11"</f>
        <v>11</v>
      </c>
      <c r="I208" t="str">
        <f>"0"</f>
        <v>0</v>
      </c>
      <c r="J208" t="str">
        <f>"00"</f>
        <v>00</v>
      </c>
      <c r="K208" t="s">
        <v>32</v>
      </c>
      <c r="L208" s="1">
        <v>262</v>
      </c>
    </row>
    <row r="209" spans="1:12" x14ac:dyDescent="0.25">
      <c r="A209" t="s">
        <v>12</v>
      </c>
      <c r="B209" t="str">
        <f>"199"</f>
        <v>199</v>
      </c>
      <c r="C209" t="str">
        <f>"11"</f>
        <v>11</v>
      </c>
      <c r="D209" t="str">
        <f>"6149"</f>
        <v>6149</v>
      </c>
      <c r="E209" t="str">
        <f>"00"</f>
        <v>00</v>
      </c>
      <c r="F209" t="str">
        <f>"101"</f>
        <v>101</v>
      </c>
      <c r="G209" t="str">
        <f>"5"</f>
        <v>5</v>
      </c>
      <c r="H209" t="str">
        <f>"11"</f>
        <v>11</v>
      </c>
      <c r="I209" t="str">
        <f>"0"</f>
        <v>0</v>
      </c>
      <c r="J209" t="str">
        <f>"00"</f>
        <v>00</v>
      </c>
      <c r="K209" t="s">
        <v>32</v>
      </c>
      <c r="L209" s="1">
        <v>279</v>
      </c>
    </row>
    <row r="210" spans="1:12" x14ac:dyDescent="0.25">
      <c r="A210" t="s">
        <v>12</v>
      </c>
      <c r="B210" t="str">
        <f>"199"</f>
        <v>199</v>
      </c>
      <c r="C210" t="str">
        <f>"11"</f>
        <v>11</v>
      </c>
      <c r="D210" t="str">
        <f>"6219"</f>
        <v>6219</v>
      </c>
      <c r="E210" t="str">
        <f>"74"</f>
        <v>74</v>
      </c>
      <c r="F210" t="str">
        <f>"805"</f>
        <v>805</v>
      </c>
      <c r="G210" t="str">
        <f>"5"</f>
        <v>5</v>
      </c>
      <c r="H210" t="str">
        <f>"23"</f>
        <v>23</v>
      </c>
      <c r="I210" t="str">
        <f>"0"</f>
        <v>0</v>
      </c>
      <c r="J210" t="str">
        <f>"00"</f>
        <v>00</v>
      </c>
      <c r="K210" t="s">
        <v>33</v>
      </c>
      <c r="L210" s="1">
        <v>500</v>
      </c>
    </row>
    <row r="211" spans="1:12" x14ac:dyDescent="0.25">
      <c r="A211" t="s">
        <v>12</v>
      </c>
      <c r="B211" t="str">
        <f>"199"</f>
        <v>199</v>
      </c>
      <c r="C211" t="str">
        <f>"11"</f>
        <v>11</v>
      </c>
      <c r="D211" t="str">
        <f>"6219"</f>
        <v>6219</v>
      </c>
      <c r="E211" t="str">
        <f>"83"</f>
        <v>83</v>
      </c>
      <c r="F211" t="str">
        <f>"805"</f>
        <v>805</v>
      </c>
      <c r="G211" t="str">
        <f>"5"</f>
        <v>5</v>
      </c>
      <c r="H211" t="str">
        <f>"23"</f>
        <v>23</v>
      </c>
      <c r="I211" t="str">
        <f>"0"</f>
        <v>0</v>
      </c>
      <c r="J211" t="str">
        <f>"00"</f>
        <v>00</v>
      </c>
      <c r="K211" t="s">
        <v>34</v>
      </c>
      <c r="L211" s="1">
        <v>500</v>
      </c>
    </row>
    <row r="212" spans="1:12" x14ac:dyDescent="0.25">
      <c r="A212" t="s">
        <v>12</v>
      </c>
      <c r="B212" t="str">
        <f>"199"</f>
        <v>199</v>
      </c>
      <c r="C212" t="str">
        <f>"11"</f>
        <v>11</v>
      </c>
      <c r="D212" t="str">
        <f>"6219"</f>
        <v>6219</v>
      </c>
      <c r="E212" t="str">
        <f>"73"</f>
        <v>73</v>
      </c>
      <c r="F212" t="str">
        <f>"805"</f>
        <v>805</v>
      </c>
      <c r="G212" t="str">
        <f>"5"</f>
        <v>5</v>
      </c>
      <c r="H212" t="str">
        <f>"23"</f>
        <v>23</v>
      </c>
      <c r="I212" t="str">
        <f>"0"</f>
        <v>0</v>
      </c>
      <c r="J212" t="str">
        <f>"00"</f>
        <v>00</v>
      </c>
      <c r="K212" t="s">
        <v>35</v>
      </c>
      <c r="L212" s="1">
        <v>5000</v>
      </c>
    </row>
    <row r="213" spans="1:12" x14ac:dyDescent="0.25">
      <c r="A213" t="s">
        <v>12</v>
      </c>
      <c r="B213" t="str">
        <f>"199"</f>
        <v>199</v>
      </c>
      <c r="C213" t="str">
        <f>"11"</f>
        <v>11</v>
      </c>
      <c r="D213" t="str">
        <f>"6219"</f>
        <v>6219</v>
      </c>
      <c r="E213" t="str">
        <f>"75"</f>
        <v>75</v>
      </c>
      <c r="F213" t="str">
        <f>"805"</f>
        <v>805</v>
      </c>
      <c r="G213" t="str">
        <f>"5"</f>
        <v>5</v>
      </c>
      <c r="H213" t="str">
        <f>"23"</f>
        <v>23</v>
      </c>
      <c r="I213" t="str">
        <f>"0"</f>
        <v>0</v>
      </c>
      <c r="J213" t="str">
        <f>"00"</f>
        <v>00</v>
      </c>
      <c r="K213" t="s">
        <v>36</v>
      </c>
      <c r="L213" s="1">
        <v>5000</v>
      </c>
    </row>
    <row r="214" spans="1:12" x14ac:dyDescent="0.25">
      <c r="A214" t="s">
        <v>12</v>
      </c>
      <c r="B214" t="str">
        <f>"199"</f>
        <v>199</v>
      </c>
      <c r="C214" t="str">
        <f>"11"</f>
        <v>11</v>
      </c>
      <c r="D214" t="str">
        <f>"6219"</f>
        <v>6219</v>
      </c>
      <c r="E214" t="str">
        <f>"70"</f>
        <v>70</v>
      </c>
      <c r="F214" t="str">
        <f>"805"</f>
        <v>805</v>
      </c>
      <c r="G214" t="str">
        <f>"5"</f>
        <v>5</v>
      </c>
      <c r="H214" t="str">
        <f>"23"</f>
        <v>23</v>
      </c>
      <c r="I214" t="str">
        <f>"0"</f>
        <v>0</v>
      </c>
      <c r="J214" t="str">
        <f>"00"</f>
        <v>00</v>
      </c>
      <c r="K214" t="s">
        <v>37</v>
      </c>
      <c r="L214" s="1">
        <v>7000</v>
      </c>
    </row>
    <row r="215" spans="1:12" x14ac:dyDescent="0.25">
      <c r="A215" t="s">
        <v>12</v>
      </c>
      <c r="B215" t="str">
        <f>"199"</f>
        <v>199</v>
      </c>
      <c r="C215" t="str">
        <f>"11"</f>
        <v>11</v>
      </c>
      <c r="D215" t="str">
        <f>"6219"</f>
        <v>6219</v>
      </c>
      <c r="E215" t="str">
        <f>"76"</f>
        <v>76</v>
      </c>
      <c r="F215" t="str">
        <f>"805"</f>
        <v>805</v>
      </c>
      <c r="G215" t="str">
        <f>"5"</f>
        <v>5</v>
      </c>
      <c r="H215" t="str">
        <f>"23"</f>
        <v>23</v>
      </c>
      <c r="I215" t="str">
        <f>"0"</f>
        <v>0</v>
      </c>
      <c r="J215" t="str">
        <f>"00"</f>
        <v>00</v>
      </c>
      <c r="K215" t="s">
        <v>38</v>
      </c>
      <c r="L215" s="1">
        <v>7000</v>
      </c>
    </row>
    <row r="216" spans="1:12" x14ac:dyDescent="0.25">
      <c r="A216" t="s">
        <v>12</v>
      </c>
      <c r="B216" t="str">
        <f>"199"</f>
        <v>199</v>
      </c>
      <c r="C216" t="str">
        <f>"11"</f>
        <v>11</v>
      </c>
      <c r="D216" t="str">
        <f>"6219"</f>
        <v>6219</v>
      </c>
      <c r="E216" t="str">
        <f>"71"</f>
        <v>71</v>
      </c>
      <c r="F216" t="str">
        <f>"805"</f>
        <v>805</v>
      </c>
      <c r="G216" t="str">
        <f>"5"</f>
        <v>5</v>
      </c>
      <c r="H216" t="str">
        <f>"23"</f>
        <v>23</v>
      </c>
      <c r="I216" t="str">
        <f>"0"</f>
        <v>0</v>
      </c>
      <c r="J216" t="str">
        <f>"00"</f>
        <v>00</v>
      </c>
      <c r="K216" t="s">
        <v>39</v>
      </c>
      <c r="L216" s="1">
        <v>15500</v>
      </c>
    </row>
    <row r="217" spans="1:12" x14ac:dyDescent="0.25">
      <c r="A217" t="s">
        <v>12</v>
      </c>
      <c r="B217" t="str">
        <f>"199"</f>
        <v>199</v>
      </c>
      <c r="C217" t="str">
        <f>"11"</f>
        <v>11</v>
      </c>
      <c r="D217" t="str">
        <f>"6219"</f>
        <v>6219</v>
      </c>
      <c r="E217" t="str">
        <f>"82"</f>
        <v>82</v>
      </c>
      <c r="F217" t="str">
        <f>"805"</f>
        <v>805</v>
      </c>
      <c r="G217" t="str">
        <f>"5"</f>
        <v>5</v>
      </c>
      <c r="H217" t="str">
        <f>"23"</f>
        <v>23</v>
      </c>
      <c r="I217" t="str">
        <f>"0"</f>
        <v>0</v>
      </c>
      <c r="J217" t="str">
        <f>"00"</f>
        <v>00</v>
      </c>
      <c r="K217" t="s">
        <v>40</v>
      </c>
      <c r="L217" s="1">
        <v>20000</v>
      </c>
    </row>
    <row r="218" spans="1:12" x14ac:dyDescent="0.25">
      <c r="A218" t="s">
        <v>12</v>
      </c>
      <c r="B218" t="str">
        <f>"199"</f>
        <v>199</v>
      </c>
      <c r="C218" t="str">
        <f>"11"</f>
        <v>11</v>
      </c>
      <c r="D218" t="str">
        <f>"6219"</f>
        <v>6219</v>
      </c>
      <c r="E218" t="str">
        <f>"72"</f>
        <v>72</v>
      </c>
      <c r="F218" t="str">
        <f>"805"</f>
        <v>805</v>
      </c>
      <c r="G218" t="str">
        <f>"5"</f>
        <v>5</v>
      </c>
      <c r="H218" t="str">
        <f>"23"</f>
        <v>23</v>
      </c>
      <c r="I218" t="str">
        <f>"0"</f>
        <v>0</v>
      </c>
      <c r="J218" t="str">
        <f>"00"</f>
        <v>00</v>
      </c>
      <c r="K218" t="s">
        <v>41</v>
      </c>
      <c r="L218" s="1">
        <v>49000</v>
      </c>
    </row>
    <row r="219" spans="1:12" x14ac:dyDescent="0.25">
      <c r="A219" t="s">
        <v>12</v>
      </c>
      <c r="B219" t="str">
        <f>"199"</f>
        <v>199</v>
      </c>
      <c r="C219" t="str">
        <f>"11"</f>
        <v>11</v>
      </c>
      <c r="D219" t="str">
        <f>"6223"</f>
        <v>6223</v>
      </c>
      <c r="E219" t="str">
        <f>"00"</f>
        <v>00</v>
      </c>
      <c r="F219" t="str">
        <f>"001"</f>
        <v>001</v>
      </c>
      <c r="G219" t="str">
        <f>"5"</f>
        <v>5</v>
      </c>
      <c r="H219" t="str">
        <f>"38"</f>
        <v>38</v>
      </c>
      <c r="I219" t="str">
        <f>"0"</f>
        <v>0</v>
      </c>
      <c r="J219" t="str">
        <f>"00"</f>
        <v>00</v>
      </c>
      <c r="K219" t="s">
        <v>42</v>
      </c>
      <c r="L219" s="1">
        <v>42500</v>
      </c>
    </row>
    <row r="220" spans="1:12" x14ac:dyDescent="0.25">
      <c r="A220" t="s">
        <v>12</v>
      </c>
      <c r="B220" t="str">
        <f>"199"</f>
        <v>199</v>
      </c>
      <c r="C220" t="str">
        <f>"11"</f>
        <v>11</v>
      </c>
      <c r="D220" t="str">
        <f>"6239"</f>
        <v>6239</v>
      </c>
      <c r="E220" t="str">
        <f>"01"</f>
        <v>01</v>
      </c>
      <c r="F220" t="str">
        <f>"805"</f>
        <v>805</v>
      </c>
      <c r="G220" t="str">
        <f>"5"</f>
        <v>5</v>
      </c>
      <c r="H220" t="str">
        <f>"23"</f>
        <v>23</v>
      </c>
      <c r="I220" t="str">
        <f>"0"</f>
        <v>0</v>
      </c>
      <c r="J220" t="str">
        <f>"00"</f>
        <v>00</v>
      </c>
      <c r="K220" t="s">
        <v>43</v>
      </c>
      <c r="L220" s="1">
        <v>300</v>
      </c>
    </row>
    <row r="221" spans="1:12" x14ac:dyDescent="0.25">
      <c r="A221" t="s">
        <v>12</v>
      </c>
      <c r="B221" t="str">
        <f>"199"</f>
        <v>199</v>
      </c>
      <c r="C221" t="str">
        <f>"11"</f>
        <v>11</v>
      </c>
      <c r="D221" t="str">
        <f>"6239"</f>
        <v>6239</v>
      </c>
      <c r="E221" t="str">
        <f>"07"</f>
        <v>07</v>
      </c>
      <c r="F221" t="str">
        <f>"101"</f>
        <v>101</v>
      </c>
      <c r="G221" t="str">
        <f>"5"</f>
        <v>5</v>
      </c>
      <c r="H221" t="str">
        <f>"37"</f>
        <v>37</v>
      </c>
      <c r="I221" t="str">
        <f>"0"</f>
        <v>0</v>
      </c>
      <c r="J221" t="str">
        <f>"00"</f>
        <v>00</v>
      </c>
      <c r="K221" t="s">
        <v>44</v>
      </c>
      <c r="L221" s="1">
        <v>400</v>
      </c>
    </row>
    <row r="222" spans="1:12" x14ac:dyDescent="0.25">
      <c r="A222" t="s">
        <v>12</v>
      </c>
      <c r="B222" t="str">
        <f>"199"</f>
        <v>199</v>
      </c>
      <c r="C222" t="str">
        <f>"11"</f>
        <v>11</v>
      </c>
      <c r="D222" t="str">
        <f>"6239"</f>
        <v>6239</v>
      </c>
      <c r="E222" t="str">
        <f>"00"</f>
        <v>00</v>
      </c>
      <c r="F222" t="str">
        <f>"001"</f>
        <v>001</v>
      </c>
      <c r="G222" t="str">
        <f>"5"</f>
        <v>5</v>
      </c>
      <c r="H222" t="str">
        <f>"11"</f>
        <v>11</v>
      </c>
      <c r="I222" t="str">
        <f>"R"</f>
        <v>R</v>
      </c>
      <c r="J222" t="str">
        <f>"00"</f>
        <v>00</v>
      </c>
      <c r="K222" t="s">
        <v>45</v>
      </c>
      <c r="L222" s="1">
        <v>1104</v>
      </c>
    </row>
    <row r="223" spans="1:12" x14ac:dyDescent="0.25">
      <c r="A223" t="s">
        <v>12</v>
      </c>
      <c r="B223" t="str">
        <f>"199"</f>
        <v>199</v>
      </c>
      <c r="C223" t="str">
        <f>"11"</f>
        <v>11</v>
      </c>
      <c r="D223" t="str">
        <f>"6239"</f>
        <v>6239</v>
      </c>
      <c r="E223" t="str">
        <f>"00"</f>
        <v>00</v>
      </c>
      <c r="F223" t="str">
        <f>"999"</f>
        <v>999</v>
      </c>
      <c r="G223" t="str">
        <f>"5"</f>
        <v>5</v>
      </c>
      <c r="H223" t="str">
        <f>"99"</f>
        <v>99</v>
      </c>
      <c r="I223" t="str">
        <f>"0"</f>
        <v>0</v>
      </c>
      <c r="J223" t="str">
        <f>"TE"</f>
        <v>TE</v>
      </c>
      <c r="K223" t="s">
        <v>46</v>
      </c>
      <c r="L223" s="1">
        <v>1374</v>
      </c>
    </row>
    <row r="224" spans="1:12" x14ac:dyDescent="0.25">
      <c r="A224" t="s">
        <v>12</v>
      </c>
      <c r="B224" t="str">
        <f>"199"</f>
        <v>199</v>
      </c>
      <c r="C224" t="str">
        <f>"11"</f>
        <v>11</v>
      </c>
      <c r="D224" t="str">
        <f>"6239"</f>
        <v>6239</v>
      </c>
      <c r="E224" t="str">
        <f>"03"</f>
        <v>03</v>
      </c>
      <c r="F224" t="str">
        <f>"999"</f>
        <v>999</v>
      </c>
      <c r="G224" t="str">
        <f>"5"</f>
        <v>5</v>
      </c>
      <c r="H224" t="str">
        <f>"11"</f>
        <v>11</v>
      </c>
      <c r="I224" t="str">
        <f>"R"</f>
        <v>R</v>
      </c>
      <c r="J224" t="str">
        <f>"00"</f>
        <v>00</v>
      </c>
      <c r="K224" t="s">
        <v>47</v>
      </c>
      <c r="L224" s="1">
        <v>1610</v>
      </c>
    </row>
    <row r="225" spans="1:12" x14ac:dyDescent="0.25">
      <c r="A225" t="s">
        <v>12</v>
      </c>
      <c r="B225" t="str">
        <f>"199"</f>
        <v>199</v>
      </c>
      <c r="C225" t="str">
        <f>"11"</f>
        <v>11</v>
      </c>
      <c r="D225" t="str">
        <f>"6239"</f>
        <v>6239</v>
      </c>
      <c r="E225" t="str">
        <f>"00"</f>
        <v>00</v>
      </c>
      <c r="F225" t="str">
        <f>"805"</f>
        <v>805</v>
      </c>
      <c r="G225" t="str">
        <f>"5"</f>
        <v>5</v>
      </c>
      <c r="H225" t="str">
        <f>"23"</f>
        <v>23</v>
      </c>
      <c r="I225" t="str">
        <f>"0"</f>
        <v>0</v>
      </c>
      <c r="J225" t="str">
        <f>"00"</f>
        <v>00</v>
      </c>
      <c r="K225" t="s">
        <v>48</v>
      </c>
      <c r="L225" s="1">
        <v>2000</v>
      </c>
    </row>
    <row r="226" spans="1:12" x14ac:dyDescent="0.25">
      <c r="A226" t="s">
        <v>12</v>
      </c>
      <c r="B226" t="str">
        <f>"199"</f>
        <v>199</v>
      </c>
      <c r="C226" t="str">
        <f>"11"</f>
        <v>11</v>
      </c>
      <c r="D226" t="str">
        <f>"6239"</f>
        <v>6239</v>
      </c>
      <c r="E226" t="str">
        <f>"00"</f>
        <v>00</v>
      </c>
      <c r="F226" t="str">
        <f>"102"</f>
        <v>102</v>
      </c>
      <c r="G226" t="str">
        <f>"5"</f>
        <v>5</v>
      </c>
      <c r="H226" t="str">
        <f>"11"</f>
        <v>11</v>
      </c>
      <c r="I226" t="str">
        <f>"R"</f>
        <v>R</v>
      </c>
      <c r="J226" t="str">
        <f>"00"</f>
        <v>00</v>
      </c>
      <c r="K226" t="s">
        <v>49</v>
      </c>
      <c r="L226" s="1">
        <v>2030</v>
      </c>
    </row>
    <row r="227" spans="1:12" x14ac:dyDescent="0.25">
      <c r="A227" t="s">
        <v>12</v>
      </c>
      <c r="B227" t="str">
        <f>"199"</f>
        <v>199</v>
      </c>
      <c r="C227" t="str">
        <f>"11"</f>
        <v>11</v>
      </c>
      <c r="D227" t="str">
        <f>"6239"</f>
        <v>6239</v>
      </c>
      <c r="E227" t="str">
        <f>"02"</f>
        <v>02</v>
      </c>
      <c r="F227" t="str">
        <f>"999"</f>
        <v>999</v>
      </c>
      <c r="G227" t="str">
        <f>"5"</f>
        <v>5</v>
      </c>
      <c r="H227" t="str">
        <f>"11"</f>
        <v>11</v>
      </c>
      <c r="I227" t="str">
        <f>"R"</f>
        <v>R</v>
      </c>
      <c r="J227" t="str">
        <f>"00"</f>
        <v>00</v>
      </c>
      <c r="K227" t="s">
        <v>50</v>
      </c>
      <c r="L227" s="1">
        <v>2511</v>
      </c>
    </row>
    <row r="228" spans="1:12" x14ac:dyDescent="0.25">
      <c r="A228" t="s">
        <v>12</v>
      </c>
      <c r="B228" t="str">
        <f>"199"</f>
        <v>199</v>
      </c>
      <c r="C228" t="str">
        <f>"11"</f>
        <v>11</v>
      </c>
      <c r="D228" t="str">
        <f>"6239"</f>
        <v>6239</v>
      </c>
      <c r="E228" t="str">
        <f>"00"</f>
        <v>00</v>
      </c>
      <c r="F228" t="str">
        <f>"999"</f>
        <v>999</v>
      </c>
      <c r="G228" t="str">
        <f>"5"</f>
        <v>5</v>
      </c>
      <c r="H228" t="str">
        <f>"21"</f>
        <v>21</v>
      </c>
      <c r="I228" t="str">
        <f>"R"</f>
        <v>R</v>
      </c>
      <c r="J228" t="str">
        <f>"00"</f>
        <v>00</v>
      </c>
      <c r="K228" t="s">
        <v>51</v>
      </c>
      <c r="L228" s="1">
        <v>4000</v>
      </c>
    </row>
    <row r="229" spans="1:12" x14ac:dyDescent="0.25">
      <c r="A229" t="s">
        <v>12</v>
      </c>
      <c r="B229" t="str">
        <f>"199"</f>
        <v>199</v>
      </c>
      <c r="C229" t="str">
        <f>"11"</f>
        <v>11</v>
      </c>
      <c r="D229" t="str">
        <f>"6239"</f>
        <v>6239</v>
      </c>
      <c r="E229" t="str">
        <f>"01"</f>
        <v>01</v>
      </c>
      <c r="F229" t="str">
        <f>"001"</f>
        <v>001</v>
      </c>
      <c r="G229" t="str">
        <f>"5"</f>
        <v>5</v>
      </c>
      <c r="H229" t="str">
        <f>"11"</f>
        <v>11</v>
      </c>
      <c r="I229" t="str">
        <f>"0"</f>
        <v>0</v>
      </c>
      <c r="J229" t="str">
        <f>"TE"</f>
        <v>TE</v>
      </c>
      <c r="K229" t="s">
        <v>52</v>
      </c>
      <c r="L229" s="1">
        <v>4800</v>
      </c>
    </row>
    <row r="230" spans="1:12" x14ac:dyDescent="0.25">
      <c r="A230" t="s">
        <v>12</v>
      </c>
      <c r="B230" t="str">
        <f>"199"</f>
        <v>199</v>
      </c>
      <c r="C230" t="str">
        <f>"11"</f>
        <v>11</v>
      </c>
      <c r="D230" t="str">
        <f>"6239"</f>
        <v>6239</v>
      </c>
      <c r="E230" t="str">
        <f>"04"</f>
        <v>04</v>
      </c>
      <c r="F230" t="str">
        <f>"999"</f>
        <v>999</v>
      </c>
      <c r="G230" t="str">
        <f>"5"</f>
        <v>5</v>
      </c>
      <c r="H230" t="str">
        <f>"11"</f>
        <v>11</v>
      </c>
      <c r="I230" t="str">
        <f>"R"</f>
        <v>R</v>
      </c>
      <c r="J230" t="str">
        <f>"00"</f>
        <v>00</v>
      </c>
      <c r="K230" t="s">
        <v>53</v>
      </c>
      <c r="L230" s="1">
        <v>4946</v>
      </c>
    </row>
    <row r="231" spans="1:12" x14ac:dyDescent="0.25">
      <c r="A231" t="s">
        <v>12</v>
      </c>
      <c r="B231" t="str">
        <f>"199"</f>
        <v>199</v>
      </c>
      <c r="C231" t="str">
        <f>"11"</f>
        <v>11</v>
      </c>
      <c r="D231" t="str">
        <f>"6239"</f>
        <v>6239</v>
      </c>
      <c r="E231" t="str">
        <f>"01"</f>
        <v>01</v>
      </c>
      <c r="F231" t="str">
        <f>"999"</f>
        <v>999</v>
      </c>
      <c r="G231" t="str">
        <f>"5"</f>
        <v>5</v>
      </c>
      <c r="H231" t="str">
        <f>"11"</f>
        <v>11</v>
      </c>
      <c r="I231" t="str">
        <f>"R"</f>
        <v>R</v>
      </c>
      <c r="J231" t="str">
        <f>"00"</f>
        <v>00</v>
      </c>
      <c r="K231" t="s">
        <v>54</v>
      </c>
      <c r="L231" s="1">
        <v>11439</v>
      </c>
    </row>
    <row r="232" spans="1:12" x14ac:dyDescent="0.25">
      <c r="A232" t="s">
        <v>12</v>
      </c>
      <c r="B232" t="str">
        <f>"199"</f>
        <v>199</v>
      </c>
      <c r="C232" t="str">
        <f>"11"</f>
        <v>11</v>
      </c>
      <c r="D232" t="str">
        <f>"6249"</f>
        <v>6249</v>
      </c>
      <c r="E232" t="str">
        <f>"00"</f>
        <v>00</v>
      </c>
      <c r="F232" t="str">
        <f>"041"</f>
        <v>041</v>
      </c>
      <c r="G232" t="str">
        <f>"5"</f>
        <v>5</v>
      </c>
      <c r="H232" t="str">
        <f>"11"</f>
        <v>11</v>
      </c>
      <c r="I232" t="str">
        <f>"0"</f>
        <v>0</v>
      </c>
      <c r="J232" t="str">
        <f>"BA"</f>
        <v>BA</v>
      </c>
      <c r="K232" t="s">
        <v>55</v>
      </c>
      <c r="L232" s="1">
        <v>2000</v>
      </c>
    </row>
    <row r="233" spans="1:12" x14ac:dyDescent="0.25">
      <c r="A233" t="s">
        <v>12</v>
      </c>
      <c r="B233" t="str">
        <f>"199"</f>
        <v>199</v>
      </c>
      <c r="C233" t="str">
        <f>"11"</f>
        <v>11</v>
      </c>
      <c r="D233" t="str">
        <f>"6249"</f>
        <v>6249</v>
      </c>
      <c r="E233" t="str">
        <f>"51"</f>
        <v>51</v>
      </c>
      <c r="F233" t="str">
        <f>"001"</f>
        <v>001</v>
      </c>
      <c r="G233" t="str">
        <f>"5"</f>
        <v>5</v>
      </c>
      <c r="H233" t="str">
        <f>"22"</f>
        <v>22</v>
      </c>
      <c r="I233" t="str">
        <f>"0"</f>
        <v>0</v>
      </c>
      <c r="J233" t="str">
        <f>"00"</f>
        <v>00</v>
      </c>
      <c r="K233" t="s">
        <v>56</v>
      </c>
      <c r="L233" s="1">
        <v>3000</v>
      </c>
    </row>
    <row r="234" spans="1:12" x14ac:dyDescent="0.25">
      <c r="A234" t="s">
        <v>12</v>
      </c>
      <c r="B234" t="str">
        <f>"199"</f>
        <v>199</v>
      </c>
      <c r="C234" t="str">
        <f>"11"</f>
        <v>11</v>
      </c>
      <c r="D234" t="str">
        <f>"6249"</f>
        <v>6249</v>
      </c>
      <c r="E234" t="str">
        <f>"00"</f>
        <v>00</v>
      </c>
      <c r="F234" t="str">
        <f>"001"</f>
        <v>001</v>
      </c>
      <c r="G234" t="str">
        <f>"5"</f>
        <v>5</v>
      </c>
      <c r="H234" t="str">
        <f>"11"</f>
        <v>11</v>
      </c>
      <c r="I234" t="str">
        <f>"0"</f>
        <v>0</v>
      </c>
      <c r="J234" t="str">
        <f>"BA"</f>
        <v>BA</v>
      </c>
      <c r="K234" t="s">
        <v>55</v>
      </c>
      <c r="L234" s="1">
        <v>9000</v>
      </c>
    </row>
    <row r="235" spans="1:12" x14ac:dyDescent="0.25">
      <c r="A235" t="s">
        <v>12</v>
      </c>
      <c r="B235" t="str">
        <f>"199"</f>
        <v>199</v>
      </c>
      <c r="C235" t="str">
        <f>"11"</f>
        <v>11</v>
      </c>
      <c r="D235" t="str">
        <f>"6269"</f>
        <v>6269</v>
      </c>
      <c r="E235" t="str">
        <f>"00"</f>
        <v>00</v>
      </c>
      <c r="F235" t="str">
        <f>"001"</f>
        <v>001</v>
      </c>
      <c r="G235" t="str">
        <f>"5"</f>
        <v>5</v>
      </c>
      <c r="H235" t="str">
        <f>"11"</f>
        <v>11</v>
      </c>
      <c r="I235" t="str">
        <f>"C"</f>
        <v>C</v>
      </c>
      <c r="J235" t="str">
        <f>"00"</f>
        <v>00</v>
      </c>
      <c r="K235" t="s">
        <v>57</v>
      </c>
      <c r="L235" s="1">
        <v>900</v>
      </c>
    </row>
    <row r="236" spans="1:12" x14ac:dyDescent="0.25">
      <c r="A236" t="s">
        <v>12</v>
      </c>
      <c r="B236" t="str">
        <f>"199"</f>
        <v>199</v>
      </c>
      <c r="C236" t="str">
        <f>"11"</f>
        <v>11</v>
      </c>
      <c r="D236" t="str">
        <f>"6269"</f>
        <v>6269</v>
      </c>
      <c r="E236" t="str">
        <f>"51"</f>
        <v>51</v>
      </c>
      <c r="F236" t="str">
        <f>"001"</f>
        <v>001</v>
      </c>
      <c r="G236" t="str">
        <f>"5"</f>
        <v>5</v>
      </c>
      <c r="H236" t="str">
        <f>"22"</f>
        <v>22</v>
      </c>
      <c r="I236" t="str">
        <f>"0"</f>
        <v>0</v>
      </c>
      <c r="J236" t="str">
        <f>"00"</f>
        <v>00</v>
      </c>
      <c r="K236" t="s">
        <v>58</v>
      </c>
      <c r="L236" s="1">
        <v>3000</v>
      </c>
    </row>
    <row r="237" spans="1:12" x14ac:dyDescent="0.25">
      <c r="A237" t="s">
        <v>12</v>
      </c>
      <c r="B237" t="str">
        <f>"199"</f>
        <v>199</v>
      </c>
      <c r="C237" t="str">
        <f>"11"</f>
        <v>11</v>
      </c>
      <c r="D237" t="str">
        <f>"6299"</f>
        <v>6299</v>
      </c>
      <c r="E237" t="str">
        <f>"00"</f>
        <v>00</v>
      </c>
      <c r="F237" t="str">
        <f>"001"</f>
        <v>001</v>
      </c>
      <c r="G237" t="str">
        <f>"5"</f>
        <v>5</v>
      </c>
      <c r="H237" t="str">
        <f>"23"</f>
        <v>23</v>
      </c>
      <c r="I237" t="str">
        <f>"0"</f>
        <v>0</v>
      </c>
      <c r="J237" t="str">
        <f>"00"</f>
        <v>00</v>
      </c>
      <c r="K237" t="s">
        <v>59</v>
      </c>
      <c r="L237" s="1">
        <v>900</v>
      </c>
    </row>
    <row r="238" spans="1:12" x14ac:dyDescent="0.25">
      <c r="A238" t="s">
        <v>12</v>
      </c>
      <c r="B238" t="str">
        <f>"199"</f>
        <v>199</v>
      </c>
      <c r="C238" t="str">
        <f>"11"</f>
        <v>11</v>
      </c>
      <c r="D238" t="str">
        <f>"6299"</f>
        <v>6299</v>
      </c>
      <c r="E238" t="str">
        <f>"00"</f>
        <v>00</v>
      </c>
      <c r="F238" t="str">
        <f>"001"</f>
        <v>001</v>
      </c>
      <c r="G238" t="str">
        <f>"5"</f>
        <v>5</v>
      </c>
      <c r="H238" t="str">
        <f>"11"</f>
        <v>11</v>
      </c>
      <c r="I238" t="str">
        <f>"C"</f>
        <v>C</v>
      </c>
      <c r="J238" t="str">
        <f>"00"</f>
        <v>00</v>
      </c>
      <c r="K238" t="s">
        <v>60</v>
      </c>
      <c r="L238" s="1">
        <v>1000</v>
      </c>
    </row>
    <row r="239" spans="1:12" x14ac:dyDescent="0.25">
      <c r="A239" t="s">
        <v>12</v>
      </c>
      <c r="B239" t="str">
        <f>"199"</f>
        <v>199</v>
      </c>
      <c r="C239" t="str">
        <f>"11"</f>
        <v>11</v>
      </c>
      <c r="D239" t="str">
        <f>"6299"</f>
        <v>6299</v>
      </c>
      <c r="E239" t="str">
        <f>"00"</f>
        <v>00</v>
      </c>
      <c r="F239" t="str">
        <f>"806"</f>
        <v>806</v>
      </c>
      <c r="G239" t="str">
        <f>"5"</f>
        <v>5</v>
      </c>
      <c r="H239" t="str">
        <f>"11"</f>
        <v>11</v>
      </c>
      <c r="I239" t="str">
        <f>"D"</f>
        <v>D</v>
      </c>
      <c r="J239" t="str">
        <f>"00"</f>
        <v>00</v>
      </c>
      <c r="K239" t="s">
        <v>61</v>
      </c>
      <c r="L239" s="1">
        <v>1300</v>
      </c>
    </row>
    <row r="240" spans="1:12" x14ac:dyDescent="0.25">
      <c r="A240" t="s">
        <v>12</v>
      </c>
      <c r="B240" t="str">
        <f>"199"</f>
        <v>199</v>
      </c>
      <c r="C240" t="str">
        <f>"11"</f>
        <v>11</v>
      </c>
      <c r="D240" t="str">
        <f>"6299"</f>
        <v>6299</v>
      </c>
      <c r="E240" t="str">
        <f>"07"</f>
        <v>07</v>
      </c>
      <c r="F240" t="str">
        <f>"999"</f>
        <v>999</v>
      </c>
      <c r="G240" t="str">
        <f>"5"</f>
        <v>5</v>
      </c>
      <c r="H240" t="str">
        <f>"23"</f>
        <v>23</v>
      </c>
      <c r="I240" t="str">
        <f>"0"</f>
        <v>0</v>
      </c>
      <c r="J240" t="str">
        <f>"00"</f>
        <v>00</v>
      </c>
      <c r="K240" t="s">
        <v>62</v>
      </c>
      <c r="L240" s="1">
        <v>1500</v>
      </c>
    </row>
    <row r="241" spans="1:12" x14ac:dyDescent="0.25">
      <c r="A241" t="s">
        <v>12</v>
      </c>
      <c r="B241" t="str">
        <f>"199"</f>
        <v>199</v>
      </c>
      <c r="C241" t="str">
        <f>"11"</f>
        <v>11</v>
      </c>
      <c r="D241" t="str">
        <f>"6299"</f>
        <v>6299</v>
      </c>
      <c r="E241" t="str">
        <f>"20"</f>
        <v>20</v>
      </c>
      <c r="F241" t="str">
        <f>"805"</f>
        <v>805</v>
      </c>
      <c r="G241" t="str">
        <f>"5"</f>
        <v>5</v>
      </c>
      <c r="H241" t="str">
        <f>"23"</f>
        <v>23</v>
      </c>
      <c r="I241" t="str">
        <f>"0"</f>
        <v>0</v>
      </c>
      <c r="J241" t="str">
        <f>"00"</f>
        <v>00</v>
      </c>
      <c r="K241" t="s">
        <v>63</v>
      </c>
      <c r="L241" s="1">
        <v>1700</v>
      </c>
    </row>
    <row r="242" spans="1:12" x14ac:dyDescent="0.25">
      <c r="A242" t="s">
        <v>12</v>
      </c>
      <c r="B242" t="str">
        <f>"199"</f>
        <v>199</v>
      </c>
      <c r="C242" t="str">
        <f>"11"</f>
        <v>11</v>
      </c>
      <c r="D242" t="str">
        <f>"6299"</f>
        <v>6299</v>
      </c>
      <c r="E242" t="str">
        <f>"06"</f>
        <v>06</v>
      </c>
      <c r="F242" t="str">
        <f>"041"</f>
        <v>041</v>
      </c>
      <c r="G242" t="str">
        <f>"5"</f>
        <v>5</v>
      </c>
      <c r="H242" t="str">
        <f>"23"</f>
        <v>23</v>
      </c>
      <c r="I242" t="str">
        <f>"0"</f>
        <v>0</v>
      </c>
      <c r="J242" t="str">
        <f>"00"</f>
        <v>00</v>
      </c>
      <c r="K242" t="s">
        <v>64</v>
      </c>
      <c r="L242" s="1">
        <v>1800</v>
      </c>
    </row>
    <row r="243" spans="1:12" x14ac:dyDescent="0.25">
      <c r="A243" t="s">
        <v>12</v>
      </c>
      <c r="B243" t="str">
        <f>"199"</f>
        <v>199</v>
      </c>
      <c r="C243" t="str">
        <f>"11"</f>
        <v>11</v>
      </c>
      <c r="D243" t="str">
        <f>"6299"</f>
        <v>6299</v>
      </c>
      <c r="E243" t="str">
        <f>"06"</f>
        <v>06</v>
      </c>
      <c r="F243" t="str">
        <f>"102"</f>
        <v>102</v>
      </c>
      <c r="G243" t="str">
        <f>"5"</f>
        <v>5</v>
      </c>
      <c r="H243" t="str">
        <f>"23"</f>
        <v>23</v>
      </c>
      <c r="I243" t="str">
        <f>"0"</f>
        <v>0</v>
      </c>
      <c r="J243" t="str">
        <f>"00"</f>
        <v>00</v>
      </c>
      <c r="K243" t="s">
        <v>64</v>
      </c>
      <c r="L243" s="1">
        <v>1800</v>
      </c>
    </row>
    <row r="244" spans="1:12" x14ac:dyDescent="0.25">
      <c r="A244" t="s">
        <v>12</v>
      </c>
      <c r="B244" t="str">
        <f>"199"</f>
        <v>199</v>
      </c>
      <c r="C244" t="str">
        <f>"11"</f>
        <v>11</v>
      </c>
      <c r="D244" t="str">
        <f>"6299"</f>
        <v>6299</v>
      </c>
      <c r="E244" t="str">
        <f>"06"</f>
        <v>06</v>
      </c>
      <c r="F244" t="str">
        <f>"101"</f>
        <v>101</v>
      </c>
      <c r="G244" t="str">
        <f>"5"</f>
        <v>5</v>
      </c>
      <c r="H244" t="str">
        <f>"23"</f>
        <v>23</v>
      </c>
      <c r="I244" t="str">
        <f>"0"</f>
        <v>0</v>
      </c>
      <c r="J244" t="str">
        <f>"00"</f>
        <v>00</v>
      </c>
      <c r="K244" t="s">
        <v>64</v>
      </c>
      <c r="L244" s="1">
        <v>2200</v>
      </c>
    </row>
    <row r="245" spans="1:12" x14ac:dyDescent="0.25">
      <c r="A245" t="s">
        <v>12</v>
      </c>
      <c r="B245" t="str">
        <f>"199"</f>
        <v>199</v>
      </c>
      <c r="C245" t="str">
        <f>"11"</f>
        <v>11</v>
      </c>
      <c r="D245" t="str">
        <f>"6299"</f>
        <v>6299</v>
      </c>
      <c r="E245" t="str">
        <f>"06"</f>
        <v>06</v>
      </c>
      <c r="F245" t="str">
        <f>"001"</f>
        <v>001</v>
      </c>
      <c r="G245" t="str">
        <f>"5"</f>
        <v>5</v>
      </c>
      <c r="H245" t="str">
        <f>"23"</f>
        <v>23</v>
      </c>
      <c r="I245" t="str">
        <f>"0"</f>
        <v>0</v>
      </c>
      <c r="J245" t="str">
        <f>"00"</f>
        <v>00</v>
      </c>
      <c r="K245" t="s">
        <v>64</v>
      </c>
      <c r="L245" s="1">
        <v>2500</v>
      </c>
    </row>
    <row r="246" spans="1:12" x14ac:dyDescent="0.25">
      <c r="A246" t="s">
        <v>12</v>
      </c>
      <c r="B246" t="str">
        <f>"199"</f>
        <v>199</v>
      </c>
      <c r="C246" t="str">
        <f>"11"</f>
        <v>11</v>
      </c>
      <c r="D246" t="str">
        <f>"6299"</f>
        <v>6299</v>
      </c>
      <c r="E246" t="str">
        <f>"01"</f>
        <v>01</v>
      </c>
      <c r="F246" t="str">
        <f>"102"</f>
        <v>102</v>
      </c>
      <c r="G246" t="str">
        <f>"5"</f>
        <v>5</v>
      </c>
      <c r="H246" t="str">
        <f>"23"</f>
        <v>23</v>
      </c>
      <c r="I246" t="str">
        <f>"0"</f>
        <v>0</v>
      </c>
      <c r="J246" t="str">
        <f>"00"</f>
        <v>00</v>
      </c>
      <c r="K246" t="s">
        <v>65</v>
      </c>
      <c r="L246" s="1">
        <v>3000</v>
      </c>
    </row>
    <row r="247" spans="1:12" x14ac:dyDescent="0.25">
      <c r="A247" t="s">
        <v>12</v>
      </c>
      <c r="B247" t="str">
        <f>"199"</f>
        <v>199</v>
      </c>
      <c r="C247" t="str">
        <f>"11"</f>
        <v>11</v>
      </c>
      <c r="D247" t="str">
        <f>"6299"</f>
        <v>6299</v>
      </c>
      <c r="E247" t="str">
        <f>"20"</f>
        <v>20</v>
      </c>
      <c r="F247" t="str">
        <f>"001"</f>
        <v>001</v>
      </c>
      <c r="G247" t="str">
        <f>"5"</f>
        <v>5</v>
      </c>
      <c r="H247" t="str">
        <f>"11"</f>
        <v>11</v>
      </c>
      <c r="I247" t="str">
        <f>"C"</f>
        <v>C</v>
      </c>
      <c r="J247" t="str">
        <f>"00"</f>
        <v>00</v>
      </c>
      <c r="K247" t="s">
        <v>66</v>
      </c>
      <c r="L247" s="1">
        <v>3000</v>
      </c>
    </row>
    <row r="248" spans="1:12" x14ac:dyDescent="0.25">
      <c r="A248" t="s">
        <v>12</v>
      </c>
      <c r="B248" t="str">
        <f>"199"</f>
        <v>199</v>
      </c>
      <c r="C248" t="str">
        <f>"11"</f>
        <v>11</v>
      </c>
      <c r="D248" t="str">
        <f>"6299"</f>
        <v>6299</v>
      </c>
      <c r="E248" t="str">
        <f>"20"</f>
        <v>20</v>
      </c>
      <c r="F248" t="str">
        <f>"041"</f>
        <v>041</v>
      </c>
      <c r="G248" t="str">
        <f>"5"</f>
        <v>5</v>
      </c>
      <c r="H248" t="str">
        <f>"11"</f>
        <v>11</v>
      </c>
      <c r="I248" t="str">
        <f>"C"</f>
        <v>C</v>
      </c>
      <c r="J248" t="str">
        <f>"00"</f>
        <v>00</v>
      </c>
      <c r="K248" t="s">
        <v>63</v>
      </c>
      <c r="L248" s="1">
        <v>4000</v>
      </c>
    </row>
    <row r="249" spans="1:12" x14ac:dyDescent="0.25">
      <c r="A249" t="s">
        <v>12</v>
      </c>
      <c r="B249" t="str">
        <f>"199"</f>
        <v>199</v>
      </c>
      <c r="C249" t="str">
        <f>"11"</f>
        <v>11</v>
      </c>
      <c r="D249" t="str">
        <f>"6299"</f>
        <v>6299</v>
      </c>
      <c r="E249" t="str">
        <f>"20"</f>
        <v>20</v>
      </c>
      <c r="F249" t="str">
        <f>"101"</f>
        <v>101</v>
      </c>
      <c r="G249" t="str">
        <f>"5"</f>
        <v>5</v>
      </c>
      <c r="H249" t="str">
        <f>"11"</f>
        <v>11</v>
      </c>
      <c r="I249" t="str">
        <f>"C"</f>
        <v>C</v>
      </c>
      <c r="J249" t="str">
        <f>"00"</f>
        <v>00</v>
      </c>
      <c r="K249" t="s">
        <v>67</v>
      </c>
      <c r="L249" s="1">
        <v>4000</v>
      </c>
    </row>
    <row r="250" spans="1:12" x14ac:dyDescent="0.25">
      <c r="A250" t="s">
        <v>12</v>
      </c>
      <c r="B250" t="str">
        <f>"199"</f>
        <v>199</v>
      </c>
      <c r="C250" t="str">
        <f>"11"</f>
        <v>11</v>
      </c>
      <c r="D250" t="str">
        <f>"6299"</f>
        <v>6299</v>
      </c>
      <c r="E250" t="str">
        <f>"20"</f>
        <v>20</v>
      </c>
      <c r="F250" t="str">
        <f>"102"</f>
        <v>102</v>
      </c>
      <c r="G250" t="str">
        <f>"5"</f>
        <v>5</v>
      </c>
      <c r="H250" t="str">
        <f>"11"</f>
        <v>11</v>
      </c>
      <c r="I250" t="str">
        <f>"C"</f>
        <v>C</v>
      </c>
      <c r="J250" t="str">
        <f>"00"</f>
        <v>00</v>
      </c>
      <c r="K250" t="s">
        <v>63</v>
      </c>
      <c r="L250" s="1">
        <v>4000</v>
      </c>
    </row>
    <row r="251" spans="1:12" x14ac:dyDescent="0.25">
      <c r="A251" t="s">
        <v>12</v>
      </c>
      <c r="B251" t="str">
        <f>"199"</f>
        <v>199</v>
      </c>
      <c r="C251" t="str">
        <f>"11"</f>
        <v>11</v>
      </c>
      <c r="D251" t="str">
        <f>"6299"</f>
        <v>6299</v>
      </c>
      <c r="E251" t="str">
        <f>"00"</f>
        <v>00</v>
      </c>
      <c r="F251" t="str">
        <f>"999"</f>
        <v>999</v>
      </c>
      <c r="G251" t="str">
        <f>"5"</f>
        <v>5</v>
      </c>
      <c r="H251" t="str">
        <f>"23"</f>
        <v>23</v>
      </c>
      <c r="I251" t="str">
        <f>"0"</f>
        <v>0</v>
      </c>
      <c r="J251" t="str">
        <f>"00"</f>
        <v>00</v>
      </c>
      <c r="K251" t="s">
        <v>68</v>
      </c>
      <c r="L251" s="1">
        <v>5700</v>
      </c>
    </row>
    <row r="252" spans="1:12" x14ac:dyDescent="0.25">
      <c r="A252" t="s">
        <v>12</v>
      </c>
      <c r="B252" t="str">
        <f>"199"</f>
        <v>199</v>
      </c>
      <c r="C252" t="str">
        <f>"11"</f>
        <v>11</v>
      </c>
      <c r="D252" t="str">
        <f>"6299"</f>
        <v>6299</v>
      </c>
      <c r="E252" t="str">
        <f>"51"</f>
        <v>51</v>
      </c>
      <c r="F252" t="str">
        <f>"001"</f>
        <v>001</v>
      </c>
      <c r="G252" t="str">
        <f>"5"</f>
        <v>5</v>
      </c>
      <c r="H252" t="str">
        <f>"22"</f>
        <v>22</v>
      </c>
      <c r="I252" t="str">
        <f>"0"</f>
        <v>0</v>
      </c>
      <c r="J252" t="str">
        <f>"00"</f>
        <v>00</v>
      </c>
      <c r="K252" t="s">
        <v>69</v>
      </c>
      <c r="L252" s="1">
        <v>8000</v>
      </c>
    </row>
    <row r="253" spans="1:12" x14ac:dyDescent="0.25">
      <c r="A253" t="s">
        <v>12</v>
      </c>
      <c r="B253" t="str">
        <f>"199"</f>
        <v>199</v>
      </c>
      <c r="C253" t="str">
        <f>"11"</f>
        <v>11</v>
      </c>
      <c r="D253" t="str">
        <f>"6299"</f>
        <v>6299</v>
      </c>
      <c r="E253" t="str">
        <f>"00"</f>
        <v>00</v>
      </c>
      <c r="F253" t="str">
        <f>"001"</f>
        <v>001</v>
      </c>
      <c r="G253" t="str">
        <f>"5"</f>
        <v>5</v>
      </c>
      <c r="H253" t="str">
        <f>"11"</f>
        <v>11</v>
      </c>
      <c r="I253" t="str">
        <f>"0"</f>
        <v>0</v>
      </c>
      <c r="J253" t="str">
        <f>"BA"</f>
        <v>BA</v>
      </c>
      <c r="K253" t="s">
        <v>70</v>
      </c>
      <c r="L253" s="1">
        <v>15000</v>
      </c>
    </row>
    <row r="254" spans="1:12" x14ac:dyDescent="0.25">
      <c r="A254" t="s">
        <v>12</v>
      </c>
      <c r="B254" t="str">
        <f>"199"</f>
        <v>199</v>
      </c>
      <c r="C254" t="str">
        <f>"11"</f>
        <v>11</v>
      </c>
      <c r="D254" t="str">
        <f>"6321"</f>
        <v>6321</v>
      </c>
      <c r="E254" t="str">
        <f>"00"</f>
        <v>00</v>
      </c>
      <c r="F254" t="str">
        <f>"102"</f>
        <v>102</v>
      </c>
      <c r="G254" t="str">
        <f>"5"</f>
        <v>5</v>
      </c>
      <c r="H254" t="str">
        <f>"11"</f>
        <v>11</v>
      </c>
      <c r="I254" t="str">
        <f>"0"</f>
        <v>0</v>
      </c>
      <c r="J254" t="str">
        <f>"CI"</f>
        <v>CI</v>
      </c>
      <c r="K254" t="s">
        <v>71</v>
      </c>
      <c r="L254" s="1">
        <v>2000</v>
      </c>
    </row>
    <row r="255" spans="1:12" x14ac:dyDescent="0.25">
      <c r="A255" t="s">
        <v>12</v>
      </c>
      <c r="B255" t="str">
        <f>"199"</f>
        <v>199</v>
      </c>
      <c r="C255" t="str">
        <f>"11"</f>
        <v>11</v>
      </c>
      <c r="D255" t="str">
        <f>"6321"</f>
        <v>6321</v>
      </c>
      <c r="E255" t="str">
        <f>"00"</f>
        <v>00</v>
      </c>
      <c r="F255" t="str">
        <f>"001"</f>
        <v>001</v>
      </c>
      <c r="G255" t="str">
        <f>"5"</f>
        <v>5</v>
      </c>
      <c r="H255" t="str">
        <f>"11"</f>
        <v>11</v>
      </c>
      <c r="I255" t="str">
        <f>"0"</f>
        <v>0</v>
      </c>
      <c r="J255" t="str">
        <f>"CI"</f>
        <v>CI</v>
      </c>
      <c r="K255" t="s">
        <v>71</v>
      </c>
      <c r="L255" s="1">
        <v>5000</v>
      </c>
    </row>
    <row r="256" spans="1:12" x14ac:dyDescent="0.25">
      <c r="A256" t="s">
        <v>12</v>
      </c>
      <c r="B256" t="str">
        <f>"199"</f>
        <v>199</v>
      </c>
      <c r="C256" t="str">
        <f>"11"</f>
        <v>11</v>
      </c>
      <c r="D256" t="str">
        <f>"6321"</f>
        <v>6321</v>
      </c>
      <c r="E256" t="str">
        <f>"00"</f>
        <v>00</v>
      </c>
      <c r="F256" t="str">
        <f>"041"</f>
        <v>041</v>
      </c>
      <c r="G256" t="str">
        <f>"5"</f>
        <v>5</v>
      </c>
      <c r="H256" t="str">
        <f>"11"</f>
        <v>11</v>
      </c>
      <c r="I256" t="str">
        <f>"0"</f>
        <v>0</v>
      </c>
      <c r="J256" t="str">
        <f>"CI"</f>
        <v>CI</v>
      </c>
      <c r="K256" t="s">
        <v>71</v>
      </c>
      <c r="L256" s="1">
        <v>5000</v>
      </c>
    </row>
    <row r="257" spans="1:12" x14ac:dyDescent="0.25">
      <c r="A257" t="s">
        <v>12</v>
      </c>
      <c r="B257" t="str">
        <f>"199"</f>
        <v>199</v>
      </c>
      <c r="C257" t="str">
        <f>"11"</f>
        <v>11</v>
      </c>
      <c r="D257" t="str">
        <f>"6321"</f>
        <v>6321</v>
      </c>
      <c r="E257" t="str">
        <f>"00"</f>
        <v>00</v>
      </c>
      <c r="F257" t="str">
        <f>"999"</f>
        <v>999</v>
      </c>
      <c r="G257" t="str">
        <f>"5"</f>
        <v>5</v>
      </c>
      <c r="H257" t="str">
        <f>"11"</f>
        <v>11</v>
      </c>
      <c r="I257" t="str">
        <f>"0"</f>
        <v>0</v>
      </c>
      <c r="J257" t="str">
        <f>"CI"</f>
        <v>CI</v>
      </c>
      <c r="K257" t="s">
        <v>71</v>
      </c>
      <c r="L257" s="1">
        <v>6000</v>
      </c>
    </row>
    <row r="258" spans="1:12" x14ac:dyDescent="0.25">
      <c r="A258" t="s">
        <v>12</v>
      </c>
      <c r="B258" t="str">
        <f>"199"</f>
        <v>199</v>
      </c>
      <c r="C258" t="str">
        <f>"11"</f>
        <v>11</v>
      </c>
      <c r="D258" t="str">
        <f>"6321"</f>
        <v>6321</v>
      </c>
      <c r="E258" t="str">
        <f>"00"</f>
        <v>00</v>
      </c>
      <c r="F258" t="str">
        <f>"101"</f>
        <v>101</v>
      </c>
      <c r="G258" t="str">
        <f>"5"</f>
        <v>5</v>
      </c>
      <c r="H258" t="str">
        <f>"11"</f>
        <v>11</v>
      </c>
      <c r="I258" t="str">
        <f>"0"</f>
        <v>0</v>
      </c>
      <c r="J258" t="str">
        <f>"CI"</f>
        <v>CI</v>
      </c>
      <c r="K258" t="s">
        <v>71</v>
      </c>
      <c r="L258" s="1">
        <v>48000</v>
      </c>
    </row>
    <row r="259" spans="1:12" x14ac:dyDescent="0.25">
      <c r="A259" t="s">
        <v>12</v>
      </c>
      <c r="B259" t="str">
        <f>"199"</f>
        <v>199</v>
      </c>
      <c r="C259" t="str">
        <f>"11"</f>
        <v>11</v>
      </c>
      <c r="D259" t="str">
        <f>"6329"</f>
        <v>6329</v>
      </c>
      <c r="E259" t="str">
        <f>"00"</f>
        <v>00</v>
      </c>
      <c r="F259" t="str">
        <f>"001"</f>
        <v>001</v>
      </c>
      <c r="G259" t="str">
        <f>"5"</f>
        <v>5</v>
      </c>
      <c r="H259" t="str">
        <f>"38"</f>
        <v>38</v>
      </c>
      <c r="I259" t="str">
        <f>"0"</f>
        <v>0</v>
      </c>
      <c r="J259" t="str">
        <f>"00"</f>
        <v>00</v>
      </c>
      <c r="K259" t="s">
        <v>72</v>
      </c>
      <c r="L259" s="1">
        <v>5000</v>
      </c>
    </row>
    <row r="260" spans="1:12" x14ac:dyDescent="0.25">
      <c r="A260" t="s">
        <v>12</v>
      </c>
      <c r="B260" t="str">
        <f>"199"</f>
        <v>199</v>
      </c>
      <c r="C260" t="str">
        <f>"11"</f>
        <v>11</v>
      </c>
      <c r="D260" t="str">
        <f>"6398"</f>
        <v>6398</v>
      </c>
      <c r="E260" t="str">
        <f>"07"</f>
        <v>07</v>
      </c>
      <c r="F260" t="str">
        <f>"001"</f>
        <v>001</v>
      </c>
      <c r="G260" t="str">
        <f>"5"</f>
        <v>5</v>
      </c>
      <c r="H260" t="str">
        <f>"11"</f>
        <v>11</v>
      </c>
      <c r="I260" t="str">
        <f>"C"</f>
        <v>C</v>
      </c>
      <c r="J260" t="str">
        <f>"00"</f>
        <v>00</v>
      </c>
      <c r="K260" t="s">
        <v>73</v>
      </c>
      <c r="L260" s="1">
        <v>800</v>
      </c>
    </row>
    <row r="261" spans="1:12" x14ac:dyDescent="0.25">
      <c r="A261" t="s">
        <v>12</v>
      </c>
      <c r="B261" t="str">
        <f>"199"</f>
        <v>199</v>
      </c>
      <c r="C261" t="str">
        <f>"11"</f>
        <v>11</v>
      </c>
      <c r="D261" t="str">
        <f>"6398"</f>
        <v>6398</v>
      </c>
      <c r="E261" t="str">
        <f>"00"</f>
        <v>00</v>
      </c>
      <c r="F261" t="str">
        <f>"101"</f>
        <v>101</v>
      </c>
      <c r="G261" t="str">
        <f>"5"</f>
        <v>5</v>
      </c>
      <c r="H261" t="str">
        <f>"11"</f>
        <v>11</v>
      </c>
      <c r="I261" t="str">
        <f>"0"</f>
        <v>0</v>
      </c>
      <c r="J261" t="str">
        <f>"TE"</f>
        <v>TE</v>
      </c>
      <c r="K261" t="s">
        <v>74</v>
      </c>
      <c r="L261" s="1">
        <v>1000</v>
      </c>
    </row>
    <row r="262" spans="1:12" x14ac:dyDescent="0.25">
      <c r="A262" t="s">
        <v>12</v>
      </c>
      <c r="B262" t="str">
        <f>"199"</f>
        <v>199</v>
      </c>
      <c r="C262" t="str">
        <f>"11"</f>
        <v>11</v>
      </c>
      <c r="D262" t="str">
        <f>"6398"</f>
        <v>6398</v>
      </c>
      <c r="E262" t="str">
        <f>"00"</f>
        <v>00</v>
      </c>
      <c r="F262" t="str">
        <f>"101"</f>
        <v>101</v>
      </c>
      <c r="G262" t="str">
        <f>"5"</f>
        <v>5</v>
      </c>
      <c r="H262" t="str">
        <f>"11"</f>
        <v>11</v>
      </c>
      <c r="I262" t="str">
        <f>"C"</f>
        <v>C</v>
      </c>
      <c r="J262" t="str">
        <f>"00"</f>
        <v>00</v>
      </c>
      <c r="K262" t="s">
        <v>75</v>
      </c>
      <c r="L262" s="1">
        <v>1500</v>
      </c>
    </row>
    <row r="263" spans="1:12" x14ac:dyDescent="0.25">
      <c r="A263" t="s">
        <v>12</v>
      </c>
      <c r="B263" t="str">
        <f>"199"</f>
        <v>199</v>
      </c>
      <c r="C263" t="str">
        <f>"11"</f>
        <v>11</v>
      </c>
      <c r="D263" t="str">
        <f>"6398"</f>
        <v>6398</v>
      </c>
      <c r="E263" t="str">
        <f>"01"</f>
        <v>01</v>
      </c>
      <c r="F263" t="str">
        <f>"041"</f>
        <v>041</v>
      </c>
      <c r="G263" t="str">
        <f>"5"</f>
        <v>5</v>
      </c>
      <c r="H263" t="str">
        <f>"11"</f>
        <v>11</v>
      </c>
      <c r="I263" t="str">
        <f>"C"</f>
        <v>C</v>
      </c>
      <c r="J263" t="str">
        <f>"00"</f>
        <v>00</v>
      </c>
      <c r="K263" t="s">
        <v>76</v>
      </c>
      <c r="L263" s="1">
        <v>2100</v>
      </c>
    </row>
    <row r="264" spans="1:12" x14ac:dyDescent="0.25">
      <c r="A264" t="s">
        <v>12</v>
      </c>
      <c r="B264" t="str">
        <f>"199"</f>
        <v>199</v>
      </c>
      <c r="C264" t="str">
        <f>"11"</f>
        <v>11</v>
      </c>
      <c r="D264" t="str">
        <f>"6398"</f>
        <v>6398</v>
      </c>
      <c r="E264" t="str">
        <f>"02"</f>
        <v>02</v>
      </c>
      <c r="F264" t="str">
        <f>"001"</f>
        <v>001</v>
      </c>
      <c r="G264" t="str">
        <f>"5"</f>
        <v>5</v>
      </c>
      <c r="H264" t="str">
        <f>"11"</f>
        <v>11</v>
      </c>
      <c r="I264" t="str">
        <f>"C"</f>
        <v>C</v>
      </c>
      <c r="J264" t="str">
        <f>"00"</f>
        <v>00</v>
      </c>
      <c r="K264" t="s">
        <v>77</v>
      </c>
      <c r="L264" s="1">
        <v>2100</v>
      </c>
    </row>
    <row r="265" spans="1:12" x14ac:dyDescent="0.25">
      <c r="A265" t="s">
        <v>12</v>
      </c>
      <c r="B265" t="str">
        <f>"199"</f>
        <v>199</v>
      </c>
      <c r="C265" t="str">
        <f>"11"</f>
        <v>11</v>
      </c>
      <c r="D265" t="str">
        <f>"6398"</f>
        <v>6398</v>
      </c>
      <c r="E265" t="str">
        <f>"01"</f>
        <v>01</v>
      </c>
      <c r="F265" t="str">
        <f>"041"</f>
        <v>041</v>
      </c>
      <c r="G265" t="str">
        <f>"5"</f>
        <v>5</v>
      </c>
      <c r="H265" t="str">
        <f>"23"</f>
        <v>23</v>
      </c>
      <c r="I265" t="str">
        <f>"0"</f>
        <v>0</v>
      </c>
      <c r="J265" t="str">
        <f>"00"</f>
        <v>00</v>
      </c>
      <c r="K265" t="s">
        <v>78</v>
      </c>
      <c r="L265" s="1">
        <v>2500</v>
      </c>
    </row>
    <row r="266" spans="1:12" x14ac:dyDescent="0.25">
      <c r="A266" t="s">
        <v>12</v>
      </c>
      <c r="B266" t="str">
        <f>"199"</f>
        <v>199</v>
      </c>
      <c r="C266" t="str">
        <f>"11"</f>
        <v>11</v>
      </c>
      <c r="D266" t="str">
        <f>"6398"</f>
        <v>6398</v>
      </c>
      <c r="E266" t="str">
        <f>"54"</f>
        <v>54</v>
      </c>
      <c r="F266" t="str">
        <f>"001"</f>
        <v>001</v>
      </c>
      <c r="G266" t="str">
        <f>"5"</f>
        <v>5</v>
      </c>
      <c r="H266" t="str">
        <f>"22"</f>
        <v>22</v>
      </c>
      <c r="I266" t="str">
        <f>"0"</f>
        <v>0</v>
      </c>
      <c r="J266" t="str">
        <f>"00"</f>
        <v>00</v>
      </c>
      <c r="K266" t="s">
        <v>79</v>
      </c>
      <c r="L266" s="1">
        <v>2500</v>
      </c>
    </row>
    <row r="267" spans="1:12" x14ac:dyDescent="0.25">
      <c r="A267" t="s">
        <v>12</v>
      </c>
      <c r="B267" t="str">
        <f>"199"</f>
        <v>199</v>
      </c>
      <c r="C267" t="str">
        <f>"11"</f>
        <v>11</v>
      </c>
      <c r="D267" t="str">
        <f>"6398"</f>
        <v>6398</v>
      </c>
      <c r="E267" t="str">
        <f>"00"</f>
        <v>00</v>
      </c>
      <c r="F267" t="str">
        <f>"001"</f>
        <v>001</v>
      </c>
      <c r="G267" t="str">
        <f>"5"</f>
        <v>5</v>
      </c>
      <c r="H267" t="str">
        <f>"11"</f>
        <v>11</v>
      </c>
      <c r="I267" t="str">
        <f>"C"</f>
        <v>C</v>
      </c>
      <c r="J267" t="str">
        <f>"00"</f>
        <v>00</v>
      </c>
      <c r="K267" t="s">
        <v>80</v>
      </c>
      <c r="L267" s="1">
        <v>3000</v>
      </c>
    </row>
    <row r="268" spans="1:12" x14ac:dyDescent="0.25">
      <c r="A268" t="s">
        <v>12</v>
      </c>
      <c r="B268" t="str">
        <f>"199"</f>
        <v>199</v>
      </c>
      <c r="C268" t="str">
        <f>"11"</f>
        <v>11</v>
      </c>
      <c r="D268" t="str">
        <f>"6398"</f>
        <v>6398</v>
      </c>
      <c r="E268" t="str">
        <f>"00"</f>
        <v>00</v>
      </c>
      <c r="F268" t="str">
        <f>"102"</f>
        <v>102</v>
      </c>
      <c r="G268" t="str">
        <f>"5"</f>
        <v>5</v>
      </c>
      <c r="H268" t="str">
        <f>"11"</f>
        <v>11</v>
      </c>
      <c r="I268" t="str">
        <f>"C"</f>
        <v>C</v>
      </c>
      <c r="J268" t="str">
        <f>"00"</f>
        <v>00</v>
      </c>
      <c r="K268" t="s">
        <v>81</v>
      </c>
      <c r="L268" s="1">
        <v>3000</v>
      </c>
    </row>
    <row r="269" spans="1:12" x14ac:dyDescent="0.25">
      <c r="A269" t="s">
        <v>12</v>
      </c>
      <c r="B269" t="str">
        <f>"199"</f>
        <v>199</v>
      </c>
      <c r="C269" t="str">
        <f>"11"</f>
        <v>11</v>
      </c>
      <c r="D269" t="str">
        <f>"6398"</f>
        <v>6398</v>
      </c>
      <c r="E269" t="str">
        <f>"02"</f>
        <v>02</v>
      </c>
      <c r="F269" t="str">
        <f>"041"</f>
        <v>041</v>
      </c>
      <c r="G269" t="str">
        <f>"5"</f>
        <v>5</v>
      </c>
      <c r="H269" t="str">
        <f>"11"</f>
        <v>11</v>
      </c>
      <c r="I269" t="str">
        <f>"C"</f>
        <v>C</v>
      </c>
      <c r="J269" t="str">
        <f>"00"</f>
        <v>00</v>
      </c>
      <c r="K269" t="s">
        <v>82</v>
      </c>
      <c r="L269" s="1">
        <v>4500</v>
      </c>
    </row>
    <row r="270" spans="1:12" x14ac:dyDescent="0.25">
      <c r="A270" t="s">
        <v>12</v>
      </c>
      <c r="B270" t="str">
        <f>"199"</f>
        <v>199</v>
      </c>
      <c r="C270" t="str">
        <f>"11"</f>
        <v>11</v>
      </c>
      <c r="D270" t="str">
        <f>"6398"</f>
        <v>6398</v>
      </c>
      <c r="E270" t="str">
        <f>"51"</f>
        <v>51</v>
      </c>
      <c r="F270" t="str">
        <f>"001"</f>
        <v>001</v>
      </c>
      <c r="G270" t="str">
        <f>"5"</f>
        <v>5</v>
      </c>
      <c r="H270" t="str">
        <f>"22"</f>
        <v>22</v>
      </c>
      <c r="I270" t="str">
        <f>"0"</f>
        <v>0</v>
      </c>
      <c r="J270" t="str">
        <f>"00"</f>
        <v>00</v>
      </c>
      <c r="K270" t="s">
        <v>75</v>
      </c>
      <c r="L270" s="1">
        <v>5000</v>
      </c>
    </row>
    <row r="271" spans="1:12" x14ac:dyDescent="0.25">
      <c r="A271" t="s">
        <v>12</v>
      </c>
      <c r="B271" t="str">
        <f>"199"</f>
        <v>199</v>
      </c>
      <c r="C271" t="str">
        <f>"11"</f>
        <v>11</v>
      </c>
      <c r="D271" t="str">
        <f>"6398"</f>
        <v>6398</v>
      </c>
      <c r="E271" t="str">
        <f>"00"</f>
        <v>00</v>
      </c>
      <c r="F271" t="str">
        <f>"805"</f>
        <v>805</v>
      </c>
      <c r="G271" t="str">
        <f>"5"</f>
        <v>5</v>
      </c>
      <c r="H271" t="str">
        <f>"23"</f>
        <v>23</v>
      </c>
      <c r="I271" t="str">
        <f>"0"</f>
        <v>0</v>
      </c>
      <c r="J271" t="str">
        <f>"00"</f>
        <v>00</v>
      </c>
      <c r="K271" t="s">
        <v>83</v>
      </c>
      <c r="L271" s="1">
        <v>8700</v>
      </c>
    </row>
    <row r="272" spans="1:12" x14ac:dyDescent="0.25">
      <c r="A272" t="s">
        <v>12</v>
      </c>
      <c r="B272" t="str">
        <f>"199"</f>
        <v>199</v>
      </c>
      <c r="C272" t="str">
        <f>"11"</f>
        <v>11</v>
      </c>
      <c r="D272" t="str">
        <f>"6398"</f>
        <v>6398</v>
      </c>
      <c r="E272" t="str">
        <f>"03"</f>
        <v>03</v>
      </c>
      <c r="F272" t="str">
        <f>"041"</f>
        <v>041</v>
      </c>
      <c r="G272" t="str">
        <f>"5"</f>
        <v>5</v>
      </c>
      <c r="H272" t="str">
        <f>"11"</f>
        <v>11</v>
      </c>
      <c r="I272" t="str">
        <f>"C"</f>
        <v>C</v>
      </c>
      <c r="J272" t="str">
        <f>"00"</f>
        <v>00</v>
      </c>
      <c r="K272" t="s">
        <v>84</v>
      </c>
      <c r="L272" s="1">
        <v>10000</v>
      </c>
    </row>
    <row r="273" spans="1:12" x14ac:dyDescent="0.25">
      <c r="A273" t="s">
        <v>12</v>
      </c>
      <c r="B273" t="str">
        <f>"199"</f>
        <v>199</v>
      </c>
      <c r="C273" t="str">
        <f>"11"</f>
        <v>11</v>
      </c>
      <c r="D273" t="str">
        <f>"6398"</f>
        <v>6398</v>
      </c>
      <c r="E273" t="str">
        <f>"04"</f>
        <v>04</v>
      </c>
      <c r="F273" t="str">
        <f>"001"</f>
        <v>001</v>
      </c>
      <c r="G273" t="str">
        <f>"5"</f>
        <v>5</v>
      </c>
      <c r="H273" t="str">
        <f>"11"</f>
        <v>11</v>
      </c>
      <c r="I273" t="str">
        <f>"C"</f>
        <v>C</v>
      </c>
      <c r="J273" t="str">
        <f>"00"</f>
        <v>00</v>
      </c>
      <c r="K273" t="s">
        <v>84</v>
      </c>
      <c r="L273" s="1">
        <v>13000</v>
      </c>
    </row>
    <row r="274" spans="1:12" x14ac:dyDescent="0.25">
      <c r="A274" t="s">
        <v>12</v>
      </c>
      <c r="B274" t="str">
        <f>"199"</f>
        <v>199</v>
      </c>
      <c r="C274" t="str">
        <f>"11"</f>
        <v>11</v>
      </c>
      <c r="D274" t="str">
        <f>"6398"</f>
        <v>6398</v>
      </c>
      <c r="E274" t="str">
        <f>"00"</f>
        <v>00</v>
      </c>
      <c r="F274" t="str">
        <f>"001"</f>
        <v>001</v>
      </c>
      <c r="G274" t="str">
        <f>"5"</f>
        <v>5</v>
      </c>
      <c r="H274" t="str">
        <f>"22"</f>
        <v>22</v>
      </c>
      <c r="I274" t="str">
        <f>"0"</f>
        <v>0</v>
      </c>
      <c r="J274" t="str">
        <f>"00"</f>
        <v>00</v>
      </c>
      <c r="K274" t="s">
        <v>85</v>
      </c>
      <c r="L274" s="1">
        <v>14800</v>
      </c>
    </row>
    <row r="275" spans="1:12" x14ac:dyDescent="0.25">
      <c r="A275" t="s">
        <v>12</v>
      </c>
      <c r="B275" t="str">
        <f>"199"</f>
        <v>199</v>
      </c>
      <c r="C275" t="str">
        <f>"11"</f>
        <v>11</v>
      </c>
      <c r="D275" t="str">
        <f>"6399"</f>
        <v>6399</v>
      </c>
      <c r="E275" t="str">
        <f>"02"</f>
        <v>02</v>
      </c>
      <c r="F275" t="str">
        <f>"001"</f>
        <v>001</v>
      </c>
      <c r="G275" t="str">
        <f>"5"</f>
        <v>5</v>
      </c>
      <c r="H275" t="str">
        <f>"25"</f>
        <v>25</v>
      </c>
      <c r="I275" t="str">
        <f>"0"</f>
        <v>0</v>
      </c>
      <c r="J275" t="str">
        <f>"00"</f>
        <v>00</v>
      </c>
      <c r="K275" t="s">
        <v>86</v>
      </c>
      <c r="L275" s="1">
        <v>100</v>
      </c>
    </row>
    <row r="276" spans="1:12" x14ac:dyDescent="0.25">
      <c r="A276" t="s">
        <v>12</v>
      </c>
      <c r="B276" t="str">
        <f>"199"</f>
        <v>199</v>
      </c>
      <c r="C276" t="str">
        <f>"11"</f>
        <v>11</v>
      </c>
      <c r="D276" t="str">
        <f>"6399"</f>
        <v>6399</v>
      </c>
      <c r="E276" t="str">
        <f>"02"</f>
        <v>02</v>
      </c>
      <c r="F276" t="str">
        <f>"041"</f>
        <v>041</v>
      </c>
      <c r="G276" t="str">
        <f>"5"</f>
        <v>5</v>
      </c>
      <c r="H276" t="str">
        <f>"25"</f>
        <v>25</v>
      </c>
      <c r="I276" t="str">
        <f>"0"</f>
        <v>0</v>
      </c>
      <c r="J276" t="str">
        <f>"00"</f>
        <v>00</v>
      </c>
      <c r="K276" t="s">
        <v>86</v>
      </c>
      <c r="L276" s="1">
        <v>150</v>
      </c>
    </row>
    <row r="277" spans="1:12" x14ac:dyDescent="0.25">
      <c r="A277" t="s">
        <v>12</v>
      </c>
      <c r="B277" t="str">
        <f>"199"</f>
        <v>199</v>
      </c>
      <c r="C277" t="str">
        <f>"11"</f>
        <v>11</v>
      </c>
      <c r="D277" t="str">
        <f>"6399"</f>
        <v>6399</v>
      </c>
      <c r="E277" t="str">
        <f>"02"</f>
        <v>02</v>
      </c>
      <c r="F277" t="str">
        <f>"102"</f>
        <v>102</v>
      </c>
      <c r="G277" t="str">
        <f>"5"</f>
        <v>5</v>
      </c>
      <c r="H277" t="str">
        <f>"30"</f>
        <v>30</v>
      </c>
      <c r="I277" t="str">
        <f>"0"</f>
        <v>0</v>
      </c>
      <c r="J277" t="str">
        <f>"00"</f>
        <v>00</v>
      </c>
      <c r="K277" t="s">
        <v>87</v>
      </c>
      <c r="L277" s="1">
        <v>185</v>
      </c>
    </row>
    <row r="278" spans="1:12" x14ac:dyDescent="0.25">
      <c r="A278" t="s">
        <v>12</v>
      </c>
      <c r="B278" t="str">
        <f>"199"</f>
        <v>199</v>
      </c>
      <c r="C278" t="str">
        <f>"11"</f>
        <v>11</v>
      </c>
      <c r="D278" t="str">
        <f>"6399"</f>
        <v>6399</v>
      </c>
      <c r="E278" t="str">
        <f>"00"</f>
        <v>00</v>
      </c>
      <c r="F278" t="str">
        <f>"102"</f>
        <v>102</v>
      </c>
      <c r="G278" t="str">
        <f>"5"</f>
        <v>5</v>
      </c>
      <c r="H278" t="str">
        <f>"37"</f>
        <v>37</v>
      </c>
      <c r="I278" t="str">
        <f>"0"</f>
        <v>0</v>
      </c>
      <c r="J278" t="str">
        <f>"00"</f>
        <v>00</v>
      </c>
      <c r="K278" t="s">
        <v>88</v>
      </c>
      <c r="L278" s="1">
        <v>200</v>
      </c>
    </row>
    <row r="279" spans="1:12" x14ac:dyDescent="0.25">
      <c r="A279" t="s">
        <v>12</v>
      </c>
      <c r="B279" t="str">
        <f>"199"</f>
        <v>199</v>
      </c>
      <c r="C279" t="str">
        <f>"11"</f>
        <v>11</v>
      </c>
      <c r="D279" t="str">
        <f>"6399"</f>
        <v>6399</v>
      </c>
      <c r="E279" t="str">
        <f>"02"</f>
        <v>02</v>
      </c>
      <c r="F279" t="str">
        <f>"101"</f>
        <v>101</v>
      </c>
      <c r="G279" t="str">
        <f>"5"</f>
        <v>5</v>
      </c>
      <c r="H279" t="str">
        <f>"25"</f>
        <v>25</v>
      </c>
      <c r="I279" t="str">
        <f>"0"</f>
        <v>0</v>
      </c>
      <c r="J279" t="str">
        <f>"00"</f>
        <v>00</v>
      </c>
      <c r="K279" t="s">
        <v>86</v>
      </c>
      <c r="L279" s="1">
        <v>200</v>
      </c>
    </row>
    <row r="280" spans="1:12" x14ac:dyDescent="0.25">
      <c r="A280" t="s">
        <v>12</v>
      </c>
      <c r="B280" t="str">
        <f>"199"</f>
        <v>199</v>
      </c>
      <c r="C280" t="str">
        <f>"11"</f>
        <v>11</v>
      </c>
      <c r="D280" t="str">
        <f>"6399"</f>
        <v>6399</v>
      </c>
      <c r="E280" t="str">
        <f>"02"</f>
        <v>02</v>
      </c>
      <c r="F280" t="str">
        <f>"102"</f>
        <v>102</v>
      </c>
      <c r="G280" t="str">
        <f>"5"</f>
        <v>5</v>
      </c>
      <c r="H280" t="str">
        <f>"25"</f>
        <v>25</v>
      </c>
      <c r="I280" t="str">
        <f>"0"</f>
        <v>0</v>
      </c>
      <c r="J280" t="str">
        <f>"00"</f>
        <v>00</v>
      </c>
      <c r="K280" t="s">
        <v>86</v>
      </c>
      <c r="L280" s="1">
        <v>200</v>
      </c>
    </row>
    <row r="281" spans="1:12" x14ac:dyDescent="0.25">
      <c r="A281" t="s">
        <v>12</v>
      </c>
      <c r="B281" t="str">
        <f>"199"</f>
        <v>199</v>
      </c>
      <c r="C281" t="str">
        <f>"11"</f>
        <v>11</v>
      </c>
      <c r="D281" t="str">
        <f>"6399"</f>
        <v>6399</v>
      </c>
      <c r="E281" t="str">
        <f>"55"</f>
        <v>55</v>
      </c>
      <c r="F281" t="str">
        <f>"001"</f>
        <v>001</v>
      </c>
      <c r="G281" t="str">
        <f>"5"</f>
        <v>5</v>
      </c>
      <c r="H281" t="str">
        <f>"22"</f>
        <v>22</v>
      </c>
      <c r="I281" t="str">
        <f>"0"</f>
        <v>0</v>
      </c>
      <c r="J281" t="str">
        <f>"01"</f>
        <v>01</v>
      </c>
      <c r="K281" t="s">
        <v>89</v>
      </c>
      <c r="L281" s="1">
        <v>200</v>
      </c>
    </row>
    <row r="282" spans="1:12" x14ac:dyDescent="0.25">
      <c r="A282" t="s">
        <v>12</v>
      </c>
      <c r="B282" t="str">
        <f>"199"</f>
        <v>199</v>
      </c>
      <c r="C282" t="str">
        <f>"11"</f>
        <v>11</v>
      </c>
      <c r="D282" t="str">
        <f>"6399"</f>
        <v>6399</v>
      </c>
      <c r="E282" t="str">
        <f>"06"</f>
        <v>06</v>
      </c>
      <c r="F282" t="str">
        <f>"041"</f>
        <v>041</v>
      </c>
      <c r="G282" t="str">
        <f>"5"</f>
        <v>5</v>
      </c>
      <c r="H282" t="str">
        <f>"30"</f>
        <v>30</v>
      </c>
      <c r="I282" t="str">
        <f>"0"</f>
        <v>0</v>
      </c>
      <c r="J282" t="str">
        <f>"00"</f>
        <v>00</v>
      </c>
      <c r="K282" t="s">
        <v>87</v>
      </c>
      <c r="L282" s="1">
        <v>275</v>
      </c>
    </row>
    <row r="283" spans="1:12" x14ac:dyDescent="0.25">
      <c r="A283" t="s">
        <v>12</v>
      </c>
      <c r="B283" t="str">
        <f>"199"</f>
        <v>199</v>
      </c>
      <c r="C283" t="str">
        <f>"11"</f>
        <v>11</v>
      </c>
      <c r="D283" t="str">
        <f>"6399"</f>
        <v>6399</v>
      </c>
      <c r="E283" t="str">
        <f>"55"</f>
        <v>55</v>
      </c>
      <c r="F283" t="str">
        <f>"001"</f>
        <v>001</v>
      </c>
      <c r="G283" t="str">
        <f>"5"</f>
        <v>5</v>
      </c>
      <c r="H283" t="str">
        <f>"22"</f>
        <v>22</v>
      </c>
      <c r="I283" t="str">
        <f>"0"</f>
        <v>0</v>
      </c>
      <c r="J283" t="str">
        <f>"03"</f>
        <v>03</v>
      </c>
      <c r="K283" t="s">
        <v>90</v>
      </c>
      <c r="L283" s="1">
        <v>300</v>
      </c>
    </row>
    <row r="284" spans="1:12" x14ac:dyDescent="0.25">
      <c r="A284" t="s">
        <v>12</v>
      </c>
      <c r="B284" t="str">
        <f>"199"</f>
        <v>199</v>
      </c>
      <c r="C284" t="str">
        <f>"11"</f>
        <v>11</v>
      </c>
      <c r="D284" t="str">
        <f>"6399"</f>
        <v>6399</v>
      </c>
      <c r="E284" t="str">
        <f>"04"</f>
        <v>04</v>
      </c>
      <c r="F284" t="str">
        <f>"001"</f>
        <v>001</v>
      </c>
      <c r="G284" t="str">
        <f>"5"</f>
        <v>5</v>
      </c>
      <c r="H284" t="str">
        <f>"24"</f>
        <v>24</v>
      </c>
      <c r="I284" t="str">
        <f>"0"</f>
        <v>0</v>
      </c>
      <c r="J284" t="str">
        <f>"00"</f>
        <v>00</v>
      </c>
      <c r="K284" t="s">
        <v>87</v>
      </c>
      <c r="L284" s="1">
        <v>370</v>
      </c>
    </row>
    <row r="285" spans="1:12" x14ac:dyDescent="0.25">
      <c r="A285" t="s">
        <v>12</v>
      </c>
      <c r="B285" t="str">
        <f>"199"</f>
        <v>199</v>
      </c>
      <c r="C285" t="str">
        <f>"11"</f>
        <v>11</v>
      </c>
      <c r="D285" t="str">
        <f>"6399"</f>
        <v>6399</v>
      </c>
      <c r="E285" t="str">
        <f>"04"</f>
        <v>04</v>
      </c>
      <c r="F285" t="str">
        <f>"101"</f>
        <v>101</v>
      </c>
      <c r="G285" t="str">
        <f>"5"</f>
        <v>5</v>
      </c>
      <c r="H285" t="str">
        <f>"30"</f>
        <v>30</v>
      </c>
      <c r="I285" t="str">
        <f>"0"</f>
        <v>0</v>
      </c>
      <c r="J285" t="str">
        <f>"00"</f>
        <v>00</v>
      </c>
      <c r="K285" t="s">
        <v>87</v>
      </c>
      <c r="L285" s="1">
        <v>370</v>
      </c>
    </row>
    <row r="286" spans="1:12" x14ac:dyDescent="0.25">
      <c r="A286" t="s">
        <v>12</v>
      </c>
      <c r="B286" t="str">
        <f>"199"</f>
        <v>199</v>
      </c>
      <c r="C286" t="str">
        <f>"11"</f>
        <v>11</v>
      </c>
      <c r="D286" t="str">
        <f>"6399"</f>
        <v>6399</v>
      </c>
      <c r="E286" t="str">
        <f>"01"</f>
        <v>01</v>
      </c>
      <c r="F286" t="str">
        <f>"102"</f>
        <v>102</v>
      </c>
      <c r="G286" t="str">
        <f>"5"</f>
        <v>5</v>
      </c>
      <c r="H286" t="str">
        <f>"23"</f>
        <v>23</v>
      </c>
      <c r="I286" t="str">
        <f>"0"</f>
        <v>0</v>
      </c>
      <c r="J286" t="str">
        <f>"00"</f>
        <v>00</v>
      </c>
      <c r="K286" t="s">
        <v>91</v>
      </c>
      <c r="L286" s="1">
        <v>500</v>
      </c>
    </row>
    <row r="287" spans="1:12" x14ac:dyDescent="0.25">
      <c r="A287" t="s">
        <v>12</v>
      </c>
      <c r="B287" t="str">
        <f>"199"</f>
        <v>199</v>
      </c>
      <c r="C287" t="str">
        <f>"11"</f>
        <v>11</v>
      </c>
      <c r="D287" t="str">
        <f>"6399"</f>
        <v>6399</v>
      </c>
      <c r="E287" t="str">
        <f>"02"</f>
        <v>02</v>
      </c>
      <c r="F287" t="str">
        <f>"041"</f>
        <v>041</v>
      </c>
      <c r="G287" t="str">
        <f>"5"</f>
        <v>5</v>
      </c>
      <c r="H287" t="str">
        <f>"11"</f>
        <v>11</v>
      </c>
      <c r="I287" t="str">
        <f>"C"</f>
        <v>C</v>
      </c>
      <c r="J287" t="str">
        <f>"00"</f>
        <v>00</v>
      </c>
      <c r="K287" t="s">
        <v>92</v>
      </c>
      <c r="L287" s="1">
        <v>500</v>
      </c>
    </row>
    <row r="288" spans="1:12" x14ac:dyDescent="0.25">
      <c r="A288" t="s">
        <v>12</v>
      </c>
      <c r="B288" t="str">
        <f>"199"</f>
        <v>199</v>
      </c>
      <c r="C288" t="str">
        <f>"11"</f>
        <v>11</v>
      </c>
      <c r="D288" t="str">
        <f>"6399"</f>
        <v>6399</v>
      </c>
      <c r="E288" t="str">
        <f>"03"</f>
        <v>03</v>
      </c>
      <c r="F288" t="str">
        <f>"041"</f>
        <v>041</v>
      </c>
      <c r="G288" t="str">
        <f>"5"</f>
        <v>5</v>
      </c>
      <c r="H288" t="str">
        <f>"11"</f>
        <v>11</v>
      </c>
      <c r="I288" t="str">
        <f>"C"</f>
        <v>C</v>
      </c>
      <c r="J288" t="str">
        <f>"00"</f>
        <v>00</v>
      </c>
      <c r="K288" t="s">
        <v>93</v>
      </c>
      <c r="L288" s="1">
        <v>500</v>
      </c>
    </row>
    <row r="289" spans="1:12" x14ac:dyDescent="0.25">
      <c r="A289" t="s">
        <v>12</v>
      </c>
      <c r="B289" t="str">
        <f>"199"</f>
        <v>199</v>
      </c>
      <c r="C289" t="str">
        <f>"11"</f>
        <v>11</v>
      </c>
      <c r="D289" t="str">
        <f>"6399"</f>
        <v>6399</v>
      </c>
      <c r="E289" t="str">
        <f>"04"</f>
        <v>04</v>
      </c>
      <c r="F289" t="str">
        <f>"041"</f>
        <v>041</v>
      </c>
      <c r="G289" t="str">
        <f>"5"</f>
        <v>5</v>
      </c>
      <c r="H289" t="str">
        <f>"11"</f>
        <v>11</v>
      </c>
      <c r="I289" t="str">
        <f>"C"</f>
        <v>C</v>
      </c>
      <c r="J289" t="str">
        <f>"00"</f>
        <v>00</v>
      </c>
      <c r="K289" t="s">
        <v>94</v>
      </c>
      <c r="L289" s="1">
        <v>500</v>
      </c>
    </row>
    <row r="290" spans="1:12" x14ac:dyDescent="0.25">
      <c r="A290" t="s">
        <v>12</v>
      </c>
      <c r="B290" t="str">
        <f>"199"</f>
        <v>199</v>
      </c>
      <c r="C290" t="str">
        <f>"11"</f>
        <v>11</v>
      </c>
      <c r="D290" t="str">
        <f>"6399"</f>
        <v>6399</v>
      </c>
      <c r="E290" t="str">
        <f>"12"</f>
        <v>12</v>
      </c>
      <c r="F290" t="str">
        <f>"041"</f>
        <v>041</v>
      </c>
      <c r="G290" t="str">
        <f>"5"</f>
        <v>5</v>
      </c>
      <c r="H290" t="str">
        <f>"11"</f>
        <v>11</v>
      </c>
      <c r="I290" t="str">
        <f>"C"</f>
        <v>C</v>
      </c>
      <c r="J290" t="str">
        <f>"00"</f>
        <v>00</v>
      </c>
      <c r="K290" t="s">
        <v>95</v>
      </c>
      <c r="L290" s="1">
        <v>500</v>
      </c>
    </row>
    <row r="291" spans="1:12" x14ac:dyDescent="0.25">
      <c r="A291" t="s">
        <v>12</v>
      </c>
      <c r="B291" t="str">
        <f>"199"</f>
        <v>199</v>
      </c>
      <c r="C291" t="str">
        <f>"11"</f>
        <v>11</v>
      </c>
      <c r="D291" t="str">
        <f>"6399"</f>
        <v>6399</v>
      </c>
      <c r="E291" t="str">
        <f>"13"</f>
        <v>13</v>
      </c>
      <c r="F291" t="str">
        <f>"041"</f>
        <v>041</v>
      </c>
      <c r="G291" t="str">
        <f>"5"</f>
        <v>5</v>
      </c>
      <c r="H291" t="str">
        <f>"11"</f>
        <v>11</v>
      </c>
      <c r="I291" t="str">
        <f>"C"</f>
        <v>C</v>
      </c>
      <c r="J291" t="str">
        <f>"00"</f>
        <v>00</v>
      </c>
      <c r="K291" t="s">
        <v>96</v>
      </c>
      <c r="L291" s="1">
        <v>500</v>
      </c>
    </row>
    <row r="292" spans="1:12" x14ac:dyDescent="0.25">
      <c r="A292" t="s">
        <v>12</v>
      </c>
      <c r="B292" t="str">
        <f>"199"</f>
        <v>199</v>
      </c>
      <c r="C292" t="str">
        <f>"11"</f>
        <v>11</v>
      </c>
      <c r="D292" t="str">
        <f>"6399"</f>
        <v>6399</v>
      </c>
      <c r="E292" t="str">
        <f>"15"</f>
        <v>15</v>
      </c>
      <c r="F292" t="str">
        <f>"041"</f>
        <v>041</v>
      </c>
      <c r="G292" t="str">
        <f>"5"</f>
        <v>5</v>
      </c>
      <c r="H292" t="str">
        <f>"11"</f>
        <v>11</v>
      </c>
      <c r="I292" t="str">
        <f>"C"</f>
        <v>C</v>
      </c>
      <c r="J292" t="str">
        <f>"00"</f>
        <v>00</v>
      </c>
      <c r="K292" t="s">
        <v>97</v>
      </c>
      <c r="L292" s="1">
        <v>500</v>
      </c>
    </row>
    <row r="293" spans="1:12" x14ac:dyDescent="0.25">
      <c r="A293" t="s">
        <v>12</v>
      </c>
      <c r="B293" t="str">
        <f>"199"</f>
        <v>199</v>
      </c>
      <c r="C293" t="str">
        <f>"11"</f>
        <v>11</v>
      </c>
      <c r="D293" t="str">
        <f>"6399"</f>
        <v>6399</v>
      </c>
      <c r="E293" t="str">
        <f>"17"</f>
        <v>17</v>
      </c>
      <c r="F293" t="str">
        <f>"041"</f>
        <v>041</v>
      </c>
      <c r="G293" t="str">
        <f>"5"</f>
        <v>5</v>
      </c>
      <c r="H293" t="str">
        <f>"11"</f>
        <v>11</v>
      </c>
      <c r="I293" t="str">
        <f>"C"</f>
        <v>C</v>
      </c>
      <c r="J293" t="str">
        <f>"00"</f>
        <v>00</v>
      </c>
      <c r="K293" t="s">
        <v>98</v>
      </c>
      <c r="L293" s="1">
        <v>500</v>
      </c>
    </row>
    <row r="294" spans="1:12" x14ac:dyDescent="0.25">
      <c r="A294" t="s">
        <v>12</v>
      </c>
      <c r="B294" t="str">
        <f>"199"</f>
        <v>199</v>
      </c>
      <c r="C294" t="str">
        <f>"11"</f>
        <v>11</v>
      </c>
      <c r="D294" t="str">
        <f>"6399"</f>
        <v>6399</v>
      </c>
      <c r="E294" t="str">
        <f>"18"</f>
        <v>18</v>
      </c>
      <c r="F294" t="str">
        <f>"041"</f>
        <v>041</v>
      </c>
      <c r="G294" t="str">
        <f>"5"</f>
        <v>5</v>
      </c>
      <c r="H294" t="str">
        <f>"11"</f>
        <v>11</v>
      </c>
      <c r="I294" t="str">
        <f>"C"</f>
        <v>C</v>
      </c>
      <c r="J294" t="str">
        <f>"00"</f>
        <v>00</v>
      </c>
      <c r="K294" t="s">
        <v>99</v>
      </c>
      <c r="L294" s="1">
        <v>500</v>
      </c>
    </row>
    <row r="295" spans="1:12" x14ac:dyDescent="0.25">
      <c r="A295" t="s">
        <v>12</v>
      </c>
      <c r="B295" t="str">
        <f>"199"</f>
        <v>199</v>
      </c>
      <c r="C295" t="str">
        <f>"11"</f>
        <v>11</v>
      </c>
      <c r="D295" t="str">
        <f>"6399"</f>
        <v>6399</v>
      </c>
      <c r="E295" t="str">
        <f>"52"</f>
        <v>52</v>
      </c>
      <c r="F295" t="str">
        <f>"001"</f>
        <v>001</v>
      </c>
      <c r="G295" t="str">
        <f>"5"</f>
        <v>5</v>
      </c>
      <c r="H295" t="str">
        <f>"22"</f>
        <v>22</v>
      </c>
      <c r="I295" t="str">
        <f>"0"</f>
        <v>0</v>
      </c>
      <c r="J295" t="str">
        <f>"01"</f>
        <v>01</v>
      </c>
      <c r="K295" t="s">
        <v>100</v>
      </c>
      <c r="L295" s="1">
        <v>500</v>
      </c>
    </row>
    <row r="296" spans="1:12" x14ac:dyDescent="0.25">
      <c r="A296" t="s">
        <v>12</v>
      </c>
      <c r="B296" t="str">
        <f>"199"</f>
        <v>199</v>
      </c>
      <c r="C296" t="str">
        <f>"11"</f>
        <v>11</v>
      </c>
      <c r="D296" t="str">
        <f>"6399"</f>
        <v>6399</v>
      </c>
      <c r="E296" t="str">
        <f>"00"</f>
        <v>00</v>
      </c>
      <c r="F296" t="str">
        <f>"001"</f>
        <v>001</v>
      </c>
      <c r="G296" t="str">
        <f>"5"</f>
        <v>5</v>
      </c>
      <c r="H296" t="str">
        <f>"37"</f>
        <v>37</v>
      </c>
      <c r="I296" t="str">
        <f>"0"</f>
        <v>0</v>
      </c>
      <c r="J296" t="str">
        <f>"00"</f>
        <v>00</v>
      </c>
      <c r="K296" t="s">
        <v>101</v>
      </c>
      <c r="L296" s="1">
        <v>550</v>
      </c>
    </row>
    <row r="297" spans="1:12" x14ac:dyDescent="0.25">
      <c r="A297" t="s">
        <v>12</v>
      </c>
      <c r="B297" t="str">
        <f>"199"</f>
        <v>199</v>
      </c>
      <c r="C297" t="str">
        <f>"11"</f>
        <v>11</v>
      </c>
      <c r="D297" t="str">
        <f>"6399"</f>
        <v>6399</v>
      </c>
      <c r="E297" t="str">
        <f>"00"</f>
        <v>00</v>
      </c>
      <c r="F297" t="str">
        <f>"041"</f>
        <v>041</v>
      </c>
      <c r="G297" t="str">
        <f>"5"</f>
        <v>5</v>
      </c>
      <c r="H297" t="str">
        <f>"37"</f>
        <v>37</v>
      </c>
      <c r="I297" t="str">
        <f>"0"</f>
        <v>0</v>
      </c>
      <c r="J297" t="str">
        <f>"00"</f>
        <v>00</v>
      </c>
      <c r="K297" t="s">
        <v>101</v>
      </c>
      <c r="L297" s="1">
        <v>550</v>
      </c>
    </row>
    <row r="298" spans="1:12" x14ac:dyDescent="0.25">
      <c r="A298" t="s">
        <v>12</v>
      </c>
      <c r="B298" t="str">
        <f>"199"</f>
        <v>199</v>
      </c>
      <c r="C298" t="str">
        <f>"11"</f>
        <v>11</v>
      </c>
      <c r="D298" t="str">
        <f>"6399"</f>
        <v>6399</v>
      </c>
      <c r="E298" t="str">
        <f>"00"</f>
        <v>00</v>
      </c>
      <c r="F298" t="str">
        <f>"101"</f>
        <v>101</v>
      </c>
      <c r="G298" t="str">
        <f>"5"</f>
        <v>5</v>
      </c>
      <c r="H298" t="str">
        <f>"37"</f>
        <v>37</v>
      </c>
      <c r="I298" t="str">
        <f>"0"</f>
        <v>0</v>
      </c>
      <c r="J298" t="str">
        <f>"00"</f>
        <v>00</v>
      </c>
      <c r="K298" t="s">
        <v>101</v>
      </c>
      <c r="L298" s="1">
        <v>550</v>
      </c>
    </row>
    <row r="299" spans="1:12" x14ac:dyDescent="0.25">
      <c r="A299" t="s">
        <v>12</v>
      </c>
      <c r="B299" t="str">
        <f>"199"</f>
        <v>199</v>
      </c>
      <c r="C299" t="str">
        <f>"11"</f>
        <v>11</v>
      </c>
      <c r="D299" t="str">
        <f>"6399"</f>
        <v>6399</v>
      </c>
      <c r="E299" t="str">
        <f>"00"</f>
        <v>00</v>
      </c>
      <c r="F299" t="str">
        <f>"999"</f>
        <v>999</v>
      </c>
      <c r="G299" t="str">
        <f>"5"</f>
        <v>5</v>
      </c>
      <c r="H299" t="str">
        <f>"37"</f>
        <v>37</v>
      </c>
      <c r="I299" t="str">
        <f>"0"</f>
        <v>0</v>
      </c>
      <c r="J299" t="str">
        <f>"00"</f>
        <v>00</v>
      </c>
      <c r="K299" t="s">
        <v>101</v>
      </c>
      <c r="L299" s="1">
        <v>550</v>
      </c>
    </row>
    <row r="300" spans="1:12" x14ac:dyDescent="0.25">
      <c r="A300" t="s">
        <v>12</v>
      </c>
      <c r="B300" t="str">
        <f>"199"</f>
        <v>199</v>
      </c>
      <c r="C300" t="str">
        <f>"11"</f>
        <v>11</v>
      </c>
      <c r="D300" t="str">
        <f>"6399"</f>
        <v>6399</v>
      </c>
      <c r="E300" t="str">
        <f>"03"</f>
        <v>03</v>
      </c>
      <c r="F300" t="str">
        <f>"001"</f>
        <v>001</v>
      </c>
      <c r="G300" t="str">
        <f>"5"</f>
        <v>5</v>
      </c>
      <c r="H300" t="str">
        <f>"25"</f>
        <v>25</v>
      </c>
      <c r="I300" t="str">
        <f>"0"</f>
        <v>0</v>
      </c>
      <c r="J300" t="str">
        <f>"00"</f>
        <v>00</v>
      </c>
      <c r="K300" t="s">
        <v>102</v>
      </c>
      <c r="L300" s="1">
        <v>550</v>
      </c>
    </row>
    <row r="301" spans="1:12" x14ac:dyDescent="0.25">
      <c r="A301" t="s">
        <v>12</v>
      </c>
      <c r="B301" t="str">
        <f>"199"</f>
        <v>199</v>
      </c>
      <c r="C301" t="str">
        <f>"11"</f>
        <v>11</v>
      </c>
      <c r="D301" t="str">
        <f>"6399"</f>
        <v>6399</v>
      </c>
      <c r="E301" t="str">
        <f>"03"</f>
        <v>03</v>
      </c>
      <c r="F301" t="str">
        <f>"041"</f>
        <v>041</v>
      </c>
      <c r="G301" t="str">
        <f>"5"</f>
        <v>5</v>
      </c>
      <c r="H301" t="str">
        <f>"25"</f>
        <v>25</v>
      </c>
      <c r="I301" t="str">
        <f>"0"</f>
        <v>0</v>
      </c>
      <c r="J301" t="str">
        <f>"00"</f>
        <v>00</v>
      </c>
      <c r="K301" t="s">
        <v>102</v>
      </c>
      <c r="L301" s="1">
        <v>550</v>
      </c>
    </row>
    <row r="302" spans="1:12" x14ac:dyDescent="0.25">
      <c r="A302" t="s">
        <v>12</v>
      </c>
      <c r="B302" t="str">
        <f>"199"</f>
        <v>199</v>
      </c>
      <c r="C302" t="str">
        <f>"11"</f>
        <v>11</v>
      </c>
      <c r="D302" t="str">
        <f>"6399"</f>
        <v>6399</v>
      </c>
      <c r="E302" t="str">
        <f>"03"</f>
        <v>03</v>
      </c>
      <c r="F302" t="str">
        <f>"101"</f>
        <v>101</v>
      </c>
      <c r="G302" t="str">
        <f>"5"</f>
        <v>5</v>
      </c>
      <c r="H302" t="str">
        <f>"25"</f>
        <v>25</v>
      </c>
      <c r="I302" t="str">
        <f>"0"</f>
        <v>0</v>
      </c>
      <c r="J302" t="str">
        <f>"00"</f>
        <v>00</v>
      </c>
      <c r="K302" t="s">
        <v>102</v>
      </c>
      <c r="L302" s="1">
        <v>550</v>
      </c>
    </row>
    <row r="303" spans="1:12" x14ac:dyDescent="0.25">
      <c r="A303" t="s">
        <v>12</v>
      </c>
      <c r="B303" t="str">
        <f>"199"</f>
        <v>199</v>
      </c>
      <c r="C303" t="str">
        <f>"11"</f>
        <v>11</v>
      </c>
      <c r="D303" t="str">
        <f>"6399"</f>
        <v>6399</v>
      </c>
      <c r="E303" t="str">
        <f>"03"</f>
        <v>03</v>
      </c>
      <c r="F303" t="str">
        <f>"102"</f>
        <v>102</v>
      </c>
      <c r="G303" t="str">
        <f>"5"</f>
        <v>5</v>
      </c>
      <c r="H303" t="str">
        <f>"25"</f>
        <v>25</v>
      </c>
      <c r="I303" t="str">
        <f>"0"</f>
        <v>0</v>
      </c>
      <c r="J303" t="str">
        <f>"00"</f>
        <v>00</v>
      </c>
      <c r="K303" t="s">
        <v>103</v>
      </c>
      <c r="L303" s="1">
        <v>550</v>
      </c>
    </row>
    <row r="304" spans="1:12" x14ac:dyDescent="0.25">
      <c r="A304" t="s">
        <v>12</v>
      </c>
      <c r="B304" t="str">
        <f>"199"</f>
        <v>199</v>
      </c>
      <c r="C304" t="str">
        <f>"11"</f>
        <v>11</v>
      </c>
      <c r="D304" t="str">
        <f>"6399"</f>
        <v>6399</v>
      </c>
      <c r="E304" t="str">
        <f>"53"</f>
        <v>53</v>
      </c>
      <c r="F304" t="str">
        <f>"001"</f>
        <v>001</v>
      </c>
      <c r="G304" t="str">
        <f>"5"</f>
        <v>5</v>
      </c>
      <c r="H304" t="str">
        <f>"22"</f>
        <v>22</v>
      </c>
      <c r="I304" t="str">
        <f>"0"</f>
        <v>0</v>
      </c>
      <c r="J304" t="str">
        <f>"02"</f>
        <v>02</v>
      </c>
      <c r="K304" t="s">
        <v>104</v>
      </c>
      <c r="L304" s="1">
        <v>740</v>
      </c>
    </row>
    <row r="305" spans="1:12" x14ac:dyDescent="0.25">
      <c r="A305" t="s">
        <v>12</v>
      </c>
      <c r="B305" t="str">
        <f>"199"</f>
        <v>199</v>
      </c>
      <c r="C305" t="str">
        <f>"11"</f>
        <v>11</v>
      </c>
      <c r="D305" t="str">
        <f>"6399"</f>
        <v>6399</v>
      </c>
      <c r="E305" t="str">
        <f>"00"</f>
        <v>00</v>
      </c>
      <c r="F305" t="str">
        <f>"001"</f>
        <v>001</v>
      </c>
      <c r="G305" t="str">
        <f>"5"</f>
        <v>5</v>
      </c>
      <c r="H305" t="str">
        <f>"21"</f>
        <v>21</v>
      </c>
      <c r="I305" t="str">
        <f>"0"</f>
        <v>0</v>
      </c>
      <c r="J305" t="str">
        <f>"00"</f>
        <v>00</v>
      </c>
      <c r="K305" t="s">
        <v>105</v>
      </c>
      <c r="L305" s="1">
        <v>750</v>
      </c>
    </row>
    <row r="306" spans="1:12" x14ac:dyDescent="0.25">
      <c r="A306" t="s">
        <v>12</v>
      </c>
      <c r="B306" t="str">
        <f>"199"</f>
        <v>199</v>
      </c>
      <c r="C306" t="str">
        <f>"11"</f>
        <v>11</v>
      </c>
      <c r="D306" t="str">
        <f>"6399"</f>
        <v>6399</v>
      </c>
      <c r="E306" t="str">
        <f>"10"</f>
        <v>10</v>
      </c>
      <c r="F306" t="str">
        <f>"041"</f>
        <v>041</v>
      </c>
      <c r="G306" t="str">
        <f>"5"</f>
        <v>5</v>
      </c>
      <c r="H306" t="str">
        <f>"11"</f>
        <v>11</v>
      </c>
      <c r="I306" t="str">
        <f>"C"</f>
        <v>C</v>
      </c>
      <c r="J306" t="str">
        <f>"00"</f>
        <v>00</v>
      </c>
      <c r="K306" t="s">
        <v>106</v>
      </c>
      <c r="L306" s="1">
        <v>750</v>
      </c>
    </row>
    <row r="307" spans="1:12" x14ac:dyDescent="0.25">
      <c r="A307" t="s">
        <v>12</v>
      </c>
      <c r="B307" t="str">
        <f>"199"</f>
        <v>199</v>
      </c>
      <c r="C307" t="str">
        <f>"11"</f>
        <v>11</v>
      </c>
      <c r="D307" t="str">
        <f>"6399"</f>
        <v>6399</v>
      </c>
      <c r="E307" t="str">
        <f>"16"</f>
        <v>16</v>
      </c>
      <c r="F307" t="str">
        <f>"041"</f>
        <v>041</v>
      </c>
      <c r="G307" t="str">
        <f>"5"</f>
        <v>5</v>
      </c>
      <c r="H307" t="str">
        <f>"11"</f>
        <v>11</v>
      </c>
      <c r="I307" t="str">
        <f>"C"</f>
        <v>C</v>
      </c>
      <c r="J307" t="str">
        <f>"00"</f>
        <v>00</v>
      </c>
      <c r="K307" t="s">
        <v>107</v>
      </c>
      <c r="L307" s="1">
        <v>750</v>
      </c>
    </row>
    <row r="308" spans="1:12" x14ac:dyDescent="0.25">
      <c r="A308" t="s">
        <v>12</v>
      </c>
      <c r="B308" t="str">
        <f>"199"</f>
        <v>199</v>
      </c>
      <c r="C308" t="str">
        <f>"11"</f>
        <v>11</v>
      </c>
      <c r="D308" t="str">
        <f>"6399"</f>
        <v>6399</v>
      </c>
      <c r="E308" t="str">
        <f>"07"</f>
        <v>07</v>
      </c>
      <c r="F308" t="str">
        <f>"999"</f>
        <v>999</v>
      </c>
      <c r="G308" t="str">
        <f>"5"</f>
        <v>5</v>
      </c>
      <c r="H308" t="str">
        <f>"37"</f>
        <v>37</v>
      </c>
      <c r="I308" t="str">
        <f>"0"</f>
        <v>0</v>
      </c>
      <c r="J308" t="str">
        <f>"00"</f>
        <v>00</v>
      </c>
      <c r="K308" t="s">
        <v>108</v>
      </c>
      <c r="L308" s="1">
        <v>800</v>
      </c>
    </row>
    <row r="309" spans="1:12" x14ac:dyDescent="0.25">
      <c r="A309" t="s">
        <v>12</v>
      </c>
      <c r="B309" t="str">
        <f>"199"</f>
        <v>199</v>
      </c>
      <c r="C309" t="str">
        <f>"11"</f>
        <v>11</v>
      </c>
      <c r="D309" t="str">
        <f>"6399"</f>
        <v>6399</v>
      </c>
      <c r="E309" t="str">
        <f>"00"</f>
        <v>00</v>
      </c>
      <c r="F309" t="str">
        <f>"041"</f>
        <v>041</v>
      </c>
      <c r="G309" t="str">
        <f>"5"</f>
        <v>5</v>
      </c>
      <c r="H309" t="str">
        <f>"11"</f>
        <v>11</v>
      </c>
      <c r="I309" t="str">
        <f>"C"</f>
        <v>C</v>
      </c>
      <c r="J309" t="str">
        <f>"00"</f>
        <v>00</v>
      </c>
      <c r="K309" t="s">
        <v>109</v>
      </c>
      <c r="L309" s="1">
        <v>1000</v>
      </c>
    </row>
    <row r="310" spans="1:12" x14ac:dyDescent="0.25">
      <c r="A310" t="s">
        <v>12</v>
      </c>
      <c r="B310" t="str">
        <f>"199"</f>
        <v>199</v>
      </c>
      <c r="C310" t="str">
        <f>"11"</f>
        <v>11</v>
      </c>
      <c r="D310" t="str">
        <f>"6399"</f>
        <v>6399</v>
      </c>
      <c r="E310" t="str">
        <f>"00"</f>
        <v>00</v>
      </c>
      <c r="F310" t="str">
        <f>"041"</f>
        <v>041</v>
      </c>
      <c r="G310" t="str">
        <f>"5"</f>
        <v>5</v>
      </c>
      <c r="H310" t="str">
        <f>"21"</f>
        <v>21</v>
      </c>
      <c r="I310" t="str">
        <f>"0"</f>
        <v>0</v>
      </c>
      <c r="J310" t="str">
        <f>"00"</f>
        <v>00</v>
      </c>
      <c r="K310" t="s">
        <v>105</v>
      </c>
      <c r="L310" s="1">
        <v>1000</v>
      </c>
    </row>
    <row r="311" spans="1:12" x14ac:dyDescent="0.25">
      <c r="A311" t="s">
        <v>12</v>
      </c>
      <c r="B311" t="str">
        <f>"199"</f>
        <v>199</v>
      </c>
      <c r="C311" t="str">
        <f>"11"</f>
        <v>11</v>
      </c>
      <c r="D311" t="str">
        <f>"6399"</f>
        <v>6399</v>
      </c>
      <c r="E311" t="str">
        <f>"00"</f>
        <v>00</v>
      </c>
      <c r="F311" t="str">
        <f>"101"</f>
        <v>101</v>
      </c>
      <c r="G311" t="str">
        <f>"5"</f>
        <v>5</v>
      </c>
      <c r="H311" t="str">
        <f>"21"</f>
        <v>21</v>
      </c>
      <c r="I311" t="str">
        <f>"0"</f>
        <v>0</v>
      </c>
      <c r="J311" t="str">
        <f>"00"</f>
        <v>00</v>
      </c>
      <c r="K311" t="s">
        <v>105</v>
      </c>
      <c r="L311" s="1">
        <v>1000</v>
      </c>
    </row>
    <row r="312" spans="1:12" x14ac:dyDescent="0.25">
      <c r="A312" t="s">
        <v>12</v>
      </c>
      <c r="B312" t="str">
        <f>"199"</f>
        <v>199</v>
      </c>
      <c r="C312" t="str">
        <f>"11"</f>
        <v>11</v>
      </c>
      <c r="D312" t="str">
        <f>"6399"</f>
        <v>6399</v>
      </c>
      <c r="E312" t="str">
        <f>"00"</f>
        <v>00</v>
      </c>
      <c r="F312" t="str">
        <f>"102"</f>
        <v>102</v>
      </c>
      <c r="G312" t="str">
        <f>"5"</f>
        <v>5</v>
      </c>
      <c r="H312" t="str">
        <f>"21"</f>
        <v>21</v>
      </c>
      <c r="I312" t="str">
        <f>"0"</f>
        <v>0</v>
      </c>
      <c r="J312" t="str">
        <f>"00"</f>
        <v>00</v>
      </c>
      <c r="K312" t="s">
        <v>105</v>
      </c>
      <c r="L312" s="1">
        <v>1000</v>
      </c>
    </row>
    <row r="313" spans="1:12" x14ac:dyDescent="0.25">
      <c r="A313" t="s">
        <v>12</v>
      </c>
      <c r="B313" t="str">
        <f>"199"</f>
        <v>199</v>
      </c>
      <c r="C313" t="str">
        <f>"11"</f>
        <v>11</v>
      </c>
      <c r="D313" t="str">
        <f>"6399"</f>
        <v>6399</v>
      </c>
      <c r="E313" t="str">
        <f>"00"</f>
        <v>00</v>
      </c>
      <c r="F313" t="str">
        <f>"102"</f>
        <v>102</v>
      </c>
      <c r="G313" t="str">
        <f>"5"</f>
        <v>5</v>
      </c>
      <c r="H313" t="str">
        <f>"25"</f>
        <v>25</v>
      </c>
      <c r="I313" t="str">
        <f>"0"</f>
        <v>0</v>
      </c>
      <c r="J313" t="str">
        <f>"00"</f>
        <v>00</v>
      </c>
      <c r="K313" t="s">
        <v>110</v>
      </c>
      <c r="L313" s="1">
        <v>1000</v>
      </c>
    </row>
    <row r="314" spans="1:12" x14ac:dyDescent="0.25">
      <c r="A314" t="s">
        <v>12</v>
      </c>
      <c r="B314" t="str">
        <f>"199"</f>
        <v>199</v>
      </c>
      <c r="C314" t="str">
        <f>"11"</f>
        <v>11</v>
      </c>
      <c r="D314" t="str">
        <f>"6399"</f>
        <v>6399</v>
      </c>
      <c r="E314" t="str">
        <f>"06"</f>
        <v>06</v>
      </c>
      <c r="F314" t="str">
        <f>"041"</f>
        <v>041</v>
      </c>
      <c r="G314" t="str">
        <f>"5"</f>
        <v>5</v>
      </c>
      <c r="H314" t="str">
        <f>"11"</f>
        <v>11</v>
      </c>
      <c r="I314" t="str">
        <f>"C"</f>
        <v>C</v>
      </c>
      <c r="J314" t="str">
        <f>"00"</f>
        <v>00</v>
      </c>
      <c r="K314" t="s">
        <v>111</v>
      </c>
      <c r="L314" s="1">
        <v>1000</v>
      </c>
    </row>
    <row r="315" spans="1:12" x14ac:dyDescent="0.25">
      <c r="A315" t="s">
        <v>12</v>
      </c>
      <c r="B315" t="str">
        <f>"199"</f>
        <v>199</v>
      </c>
      <c r="C315" t="str">
        <f>"11"</f>
        <v>11</v>
      </c>
      <c r="D315" t="str">
        <f>"6399"</f>
        <v>6399</v>
      </c>
      <c r="E315" t="str">
        <f>"07"</f>
        <v>07</v>
      </c>
      <c r="F315" t="str">
        <f>"041"</f>
        <v>041</v>
      </c>
      <c r="G315" t="str">
        <f>"5"</f>
        <v>5</v>
      </c>
      <c r="H315" t="str">
        <f>"11"</f>
        <v>11</v>
      </c>
      <c r="I315" t="str">
        <f>"C"</f>
        <v>C</v>
      </c>
      <c r="J315" t="str">
        <f>"00"</f>
        <v>00</v>
      </c>
      <c r="K315" t="s">
        <v>112</v>
      </c>
      <c r="L315" s="1">
        <v>1000</v>
      </c>
    </row>
    <row r="316" spans="1:12" x14ac:dyDescent="0.25">
      <c r="A316" t="s">
        <v>12</v>
      </c>
      <c r="B316" t="str">
        <f>"199"</f>
        <v>199</v>
      </c>
      <c r="C316" t="str">
        <f>"11"</f>
        <v>11</v>
      </c>
      <c r="D316" t="str">
        <f>"6399"</f>
        <v>6399</v>
      </c>
      <c r="E316" t="str">
        <f>"08"</f>
        <v>08</v>
      </c>
      <c r="F316" t="str">
        <f>"041"</f>
        <v>041</v>
      </c>
      <c r="G316" t="str">
        <f>"5"</f>
        <v>5</v>
      </c>
      <c r="H316" t="str">
        <f>"11"</f>
        <v>11</v>
      </c>
      <c r="I316" t="str">
        <f>"C"</f>
        <v>C</v>
      </c>
      <c r="J316" t="str">
        <f>"00"</f>
        <v>00</v>
      </c>
      <c r="K316" t="s">
        <v>113</v>
      </c>
      <c r="L316" s="1">
        <v>1000</v>
      </c>
    </row>
    <row r="317" spans="1:12" x14ac:dyDescent="0.25">
      <c r="A317" t="s">
        <v>12</v>
      </c>
      <c r="B317" t="str">
        <f>"199"</f>
        <v>199</v>
      </c>
      <c r="C317" t="str">
        <f>"11"</f>
        <v>11</v>
      </c>
      <c r="D317" t="str">
        <f>"6399"</f>
        <v>6399</v>
      </c>
      <c r="E317" t="str">
        <f>"09"</f>
        <v>09</v>
      </c>
      <c r="F317" t="str">
        <f>"041"</f>
        <v>041</v>
      </c>
      <c r="G317" t="str">
        <f>"5"</f>
        <v>5</v>
      </c>
      <c r="H317" t="str">
        <f>"11"</f>
        <v>11</v>
      </c>
      <c r="I317" t="str">
        <f>"C"</f>
        <v>C</v>
      </c>
      <c r="J317" t="str">
        <f>"00"</f>
        <v>00</v>
      </c>
      <c r="K317" t="s">
        <v>114</v>
      </c>
      <c r="L317" s="1">
        <v>1000</v>
      </c>
    </row>
    <row r="318" spans="1:12" x14ac:dyDescent="0.25">
      <c r="A318" t="s">
        <v>12</v>
      </c>
      <c r="B318" t="str">
        <f>"199"</f>
        <v>199</v>
      </c>
      <c r="C318" t="str">
        <f>"11"</f>
        <v>11</v>
      </c>
      <c r="D318" t="str">
        <f>"6399"</f>
        <v>6399</v>
      </c>
      <c r="E318" t="str">
        <f>"11"</f>
        <v>11</v>
      </c>
      <c r="F318" t="str">
        <f>"041"</f>
        <v>041</v>
      </c>
      <c r="G318" t="str">
        <f>"5"</f>
        <v>5</v>
      </c>
      <c r="H318" t="str">
        <f>"11"</f>
        <v>11</v>
      </c>
      <c r="I318" t="str">
        <f>"C"</f>
        <v>C</v>
      </c>
      <c r="J318" t="str">
        <f>"00"</f>
        <v>00</v>
      </c>
      <c r="K318" t="s">
        <v>115</v>
      </c>
      <c r="L318" s="1">
        <v>1000</v>
      </c>
    </row>
    <row r="319" spans="1:12" x14ac:dyDescent="0.25">
      <c r="A319" t="s">
        <v>12</v>
      </c>
      <c r="B319" t="str">
        <f>"199"</f>
        <v>199</v>
      </c>
      <c r="C319" t="str">
        <f>"11"</f>
        <v>11</v>
      </c>
      <c r="D319" t="str">
        <f>"6399"</f>
        <v>6399</v>
      </c>
      <c r="E319" t="str">
        <f>"14"</f>
        <v>14</v>
      </c>
      <c r="F319" t="str">
        <f>"041"</f>
        <v>041</v>
      </c>
      <c r="G319" t="str">
        <f>"5"</f>
        <v>5</v>
      </c>
      <c r="H319" t="str">
        <f>"11"</f>
        <v>11</v>
      </c>
      <c r="I319" t="str">
        <f>"C"</f>
        <v>C</v>
      </c>
      <c r="J319" t="str">
        <f>"00"</f>
        <v>00</v>
      </c>
      <c r="K319" t="s">
        <v>116</v>
      </c>
      <c r="L319" s="1">
        <v>1000</v>
      </c>
    </row>
    <row r="320" spans="1:12" x14ac:dyDescent="0.25">
      <c r="A320" t="s">
        <v>12</v>
      </c>
      <c r="B320" t="str">
        <f>"199"</f>
        <v>199</v>
      </c>
      <c r="C320" t="str">
        <f>"11"</f>
        <v>11</v>
      </c>
      <c r="D320" t="str">
        <f>"6399"</f>
        <v>6399</v>
      </c>
      <c r="E320" t="str">
        <f>"55"</f>
        <v>55</v>
      </c>
      <c r="F320" t="str">
        <f>"001"</f>
        <v>001</v>
      </c>
      <c r="G320" t="str">
        <f>"5"</f>
        <v>5</v>
      </c>
      <c r="H320" t="str">
        <f>"22"</f>
        <v>22</v>
      </c>
      <c r="I320" t="str">
        <f>"0"</f>
        <v>0</v>
      </c>
      <c r="J320" t="str">
        <f>"02"</f>
        <v>02</v>
      </c>
      <c r="K320" t="s">
        <v>117</v>
      </c>
      <c r="L320" s="1">
        <v>1000</v>
      </c>
    </row>
    <row r="321" spans="1:12" x14ac:dyDescent="0.25">
      <c r="A321" t="s">
        <v>12</v>
      </c>
      <c r="B321" t="str">
        <f>"199"</f>
        <v>199</v>
      </c>
      <c r="C321" t="str">
        <f>"11"</f>
        <v>11</v>
      </c>
      <c r="D321" t="str">
        <f>"6399"</f>
        <v>6399</v>
      </c>
      <c r="E321" t="str">
        <f>"00"</f>
        <v>00</v>
      </c>
      <c r="F321" t="str">
        <f>"001"</f>
        <v>001</v>
      </c>
      <c r="G321" t="str">
        <f>"5"</f>
        <v>5</v>
      </c>
      <c r="H321" t="str">
        <f>"25"</f>
        <v>25</v>
      </c>
      <c r="I321" t="str">
        <f>"0"</f>
        <v>0</v>
      </c>
      <c r="J321" t="str">
        <f>"00"</f>
        <v>00</v>
      </c>
      <c r="K321" t="s">
        <v>110</v>
      </c>
      <c r="L321" s="1">
        <v>1200</v>
      </c>
    </row>
    <row r="322" spans="1:12" x14ac:dyDescent="0.25">
      <c r="A322" t="s">
        <v>12</v>
      </c>
      <c r="B322" t="str">
        <f>"199"</f>
        <v>199</v>
      </c>
      <c r="C322" t="str">
        <f>"11"</f>
        <v>11</v>
      </c>
      <c r="D322" t="str">
        <f>"6399"</f>
        <v>6399</v>
      </c>
      <c r="E322" t="str">
        <f>"00"</f>
        <v>00</v>
      </c>
      <c r="F322" t="str">
        <f>"001"</f>
        <v>001</v>
      </c>
      <c r="G322" t="str">
        <f>"5"</f>
        <v>5</v>
      </c>
      <c r="H322" t="str">
        <f>"23"</f>
        <v>23</v>
      </c>
      <c r="I322" t="str">
        <f>"0"</f>
        <v>0</v>
      </c>
      <c r="J322" t="str">
        <f>"00"</f>
        <v>00</v>
      </c>
      <c r="K322" t="s">
        <v>118</v>
      </c>
      <c r="L322" s="1">
        <v>1500</v>
      </c>
    </row>
    <row r="323" spans="1:12" x14ac:dyDescent="0.25">
      <c r="A323" t="s">
        <v>12</v>
      </c>
      <c r="B323" t="str">
        <f>"199"</f>
        <v>199</v>
      </c>
      <c r="C323" t="str">
        <f>"11"</f>
        <v>11</v>
      </c>
      <c r="D323" t="str">
        <f>"6399"</f>
        <v>6399</v>
      </c>
      <c r="E323" t="str">
        <f>"00"</f>
        <v>00</v>
      </c>
      <c r="F323" t="str">
        <f>"041"</f>
        <v>041</v>
      </c>
      <c r="G323" t="str">
        <f>"5"</f>
        <v>5</v>
      </c>
      <c r="H323" t="str">
        <f>"25"</f>
        <v>25</v>
      </c>
      <c r="I323" t="str">
        <f>"0"</f>
        <v>0</v>
      </c>
      <c r="J323" t="str">
        <f>"00"</f>
        <v>00</v>
      </c>
      <c r="K323" t="s">
        <v>110</v>
      </c>
      <c r="L323" s="1">
        <v>1500</v>
      </c>
    </row>
    <row r="324" spans="1:12" x14ac:dyDescent="0.25">
      <c r="A324" t="s">
        <v>12</v>
      </c>
      <c r="B324" t="str">
        <f>"199"</f>
        <v>199</v>
      </c>
      <c r="C324" t="str">
        <f>"11"</f>
        <v>11</v>
      </c>
      <c r="D324" t="str">
        <f>"6399"</f>
        <v>6399</v>
      </c>
      <c r="E324" t="str">
        <f>"00"</f>
        <v>00</v>
      </c>
      <c r="F324" t="str">
        <f>"101"</f>
        <v>101</v>
      </c>
      <c r="G324" t="str">
        <f>"5"</f>
        <v>5</v>
      </c>
      <c r="H324" t="str">
        <f>"23"</f>
        <v>23</v>
      </c>
      <c r="I324" t="str">
        <f>"0"</f>
        <v>0</v>
      </c>
      <c r="J324" t="str">
        <f>"00"</f>
        <v>00</v>
      </c>
      <c r="K324" t="s">
        <v>118</v>
      </c>
      <c r="L324" s="1">
        <v>1500</v>
      </c>
    </row>
    <row r="325" spans="1:12" x14ac:dyDescent="0.25">
      <c r="A325" t="s">
        <v>12</v>
      </c>
      <c r="B325" t="str">
        <f>"199"</f>
        <v>199</v>
      </c>
      <c r="C325" t="str">
        <f>"11"</f>
        <v>11</v>
      </c>
      <c r="D325" t="str">
        <f>"6399"</f>
        <v>6399</v>
      </c>
      <c r="E325" t="str">
        <f>"00"</f>
        <v>00</v>
      </c>
      <c r="F325" t="str">
        <f>"101"</f>
        <v>101</v>
      </c>
      <c r="G325" t="str">
        <f>"5"</f>
        <v>5</v>
      </c>
      <c r="H325" t="str">
        <f>"25"</f>
        <v>25</v>
      </c>
      <c r="I325" t="str">
        <f>"0"</f>
        <v>0</v>
      </c>
      <c r="J325" t="str">
        <f>"00"</f>
        <v>00</v>
      </c>
      <c r="K325" t="s">
        <v>110</v>
      </c>
      <c r="L325" s="1">
        <v>1500</v>
      </c>
    </row>
    <row r="326" spans="1:12" x14ac:dyDescent="0.25">
      <c r="A326" t="s">
        <v>12</v>
      </c>
      <c r="B326" t="str">
        <f>"199"</f>
        <v>199</v>
      </c>
      <c r="C326" t="str">
        <f>"11"</f>
        <v>11</v>
      </c>
      <c r="D326" t="str">
        <f>"6399"</f>
        <v>6399</v>
      </c>
      <c r="E326" t="str">
        <f>"00"</f>
        <v>00</v>
      </c>
      <c r="F326" t="str">
        <f>"102"</f>
        <v>102</v>
      </c>
      <c r="G326" t="str">
        <f>"5"</f>
        <v>5</v>
      </c>
      <c r="H326" t="str">
        <f>"23"</f>
        <v>23</v>
      </c>
      <c r="I326" t="str">
        <f>"0"</f>
        <v>0</v>
      </c>
      <c r="J326" t="str">
        <f>"00"</f>
        <v>00</v>
      </c>
      <c r="K326" t="s">
        <v>118</v>
      </c>
      <c r="L326" s="1">
        <v>1500</v>
      </c>
    </row>
    <row r="327" spans="1:12" x14ac:dyDescent="0.25">
      <c r="A327" t="s">
        <v>12</v>
      </c>
      <c r="B327" t="str">
        <f>"199"</f>
        <v>199</v>
      </c>
      <c r="C327" t="str">
        <f>"11"</f>
        <v>11</v>
      </c>
      <c r="D327" t="str">
        <f>"6399"</f>
        <v>6399</v>
      </c>
      <c r="E327" t="str">
        <f>"00"</f>
        <v>00</v>
      </c>
      <c r="F327" t="str">
        <f>"999"</f>
        <v>999</v>
      </c>
      <c r="G327" t="str">
        <f>"5"</f>
        <v>5</v>
      </c>
      <c r="H327" t="str">
        <f>"11"</f>
        <v>11</v>
      </c>
      <c r="I327" t="str">
        <f>"0"</f>
        <v>0</v>
      </c>
      <c r="J327" t="str">
        <f>"TE"</f>
        <v>TE</v>
      </c>
      <c r="K327" t="s">
        <v>119</v>
      </c>
      <c r="L327" s="1">
        <v>1500</v>
      </c>
    </row>
    <row r="328" spans="1:12" x14ac:dyDescent="0.25">
      <c r="A328" t="s">
        <v>12</v>
      </c>
      <c r="B328" t="str">
        <f>"199"</f>
        <v>199</v>
      </c>
      <c r="C328" t="str">
        <f>"11"</f>
        <v>11</v>
      </c>
      <c r="D328" t="str">
        <f>"6399"</f>
        <v>6399</v>
      </c>
      <c r="E328" t="str">
        <f>"01"</f>
        <v>01</v>
      </c>
      <c r="F328" t="str">
        <f>"101"</f>
        <v>101</v>
      </c>
      <c r="G328" t="str">
        <f>"5"</f>
        <v>5</v>
      </c>
      <c r="H328" t="str">
        <f>"11"</f>
        <v>11</v>
      </c>
      <c r="I328" t="str">
        <f>"C"</f>
        <v>C</v>
      </c>
      <c r="J328" t="str">
        <f>"00"</f>
        <v>00</v>
      </c>
      <c r="K328" t="s">
        <v>120</v>
      </c>
      <c r="L328" s="1">
        <v>1500</v>
      </c>
    </row>
    <row r="329" spans="1:12" x14ac:dyDescent="0.25">
      <c r="A329" t="s">
        <v>12</v>
      </c>
      <c r="B329" t="str">
        <f>"199"</f>
        <v>199</v>
      </c>
      <c r="C329" t="str">
        <f>"11"</f>
        <v>11</v>
      </c>
      <c r="D329" t="str">
        <f>"6399"</f>
        <v>6399</v>
      </c>
      <c r="E329" t="str">
        <f>"05"</f>
        <v>05</v>
      </c>
      <c r="F329" t="str">
        <f>"041"</f>
        <v>041</v>
      </c>
      <c r="G329" t="str">
        <f>"5"</f>
        <v>5</v>
      </c>
      <c r="H329" t="str">
        <f>"11"</f>
        <v>11</v>
      </c>
      <c r="I329" t="str">
        <f>"C"</f>
        <v>C</v>
      </c>
      <c r="J329" t="str">
        <f>"00"</f>
        <v>00</v>
      </c>
      <c r="K329" t="s">
        <v>121</v>
      </c>
      <c r="L329" s="1">
        <v>1500</v>
      </c>
    </row>
    <row r="330" spans="1:12" x14ac:dyDescent="0.25">
      <c r="A330" t="s">
        <v>12</v>
      </c>
      <c r="B330" t="str">
        <f>"199"</f>
        <v>199</v>
      </c>
      <c r="C330" t="str">
        <f>"11"</f>
        <v>11</v>
      </c>
      <c r="D330" t="str">
        <f>"6399"</f>
        <v>6399</v>
      </c>
      <c r="E330" t="str">
        <f>"05"</f>
        <v>05</v>
      </c>
      <c r="F330" t="str">
        <f>"101"</f>
        <v>101</v>
      </c>
      <c r="G330" t="str">
        <f>"5"</f>
        <v>5</v>
      </c>
      <c r="H330" t="str">
        <f>"11"</f>
        <v>11</v>
      </c>
      <c r="I330" t="str">
        <f>"C"</f>
        <v>C</v>
      </c>
      <c r="J330" t="str">
        <f>"00"</f>
        <v>00</v>
      </c>
      <c r="K330" t="s">
        <v>122</v>
      </c>
      <c r="L330" s="1">
        <v>1500</v>
      </c>
    </row>
    <row r="331" spans="1:12" x14ac:dyDescent="0.25">
      <c r="A331" t="s">
        <v>12</v>
      </c>
      <c r="B331" t="str">
        <f>"199"</f>
        <v>199</v>
      </c>
      <c r="C331" t="str">
        <f>"11"</f>
        <v>11</v>
      </c>
      <c r="D331" t="str">
        <f>"6399"</f>
        <v>6399</v>
      </c>
      <c r="E331" t="str">
        <f>"07"</f>
        <v>07</v>
      </c>
      <c r="F331" t="str">
        <f>"101"</f>
        <v>101</v>
      </c>
      <c r="G331" t="str">
        <f>"5"</f>
        <v>5</v>
      </c>
      <c r="H331" t="str">
        <f>"11"</f>
        <v>11</v>
      </c>
      <c r="I331" t="str">
        <f>"C"</f>
        <v>C</v>
      </c>
      <c r="J331" t="str">
        <f>"00"</f>
        <v>00</v>
      </c>
      <c r="K331" t="s">
        <v>123</v>
      </c>
      <c r="L331" s="1">
        <v>1500</v>
      </c>
    </row>
    <row r="332" spans="1:12" x14ac:dyDescent="0.25">
      <c r="A332" t="s">
        <v>12</v>
      </c>
      <c r="B332" t="str">
        <f>"199"</f>
        <v>199</v>
      </c>
      <c r="C332" t="str">
        <f>"11"</f>
        <v>11</v>
      </c>
      <c r="D332" t="str">
        <f>"6399"</f>
        <v>6399</v>
      </c>
      <c r="E332" t="str">
        <f>"19"</f>
        <v>19</v>
      </c>
      <c r="F332" t="str">
        <f>"041"</f>
        <v>041</v>
      </c>
      <c r="G332" t="str">
        <f>"5"</f>
        <v>5</v>
      </c>
      <c r="H332" t="str">
        <f>"11"</f>
        <v>11</v>
      </c>
      <c r="I332" t="str">
        <f>"C"</f>
        <v>C</v>
      </c>
      <c r="J332" t="str">
        <f>"00"</f>
        <v>00</v>
      </c>
      <c r="K332" t="s">
        <v>124</v>
      </c>
      <c r="L332" s="1">
        <v>1500</v>
      </c>
    </row>
    <row r="333" spans="1:12" x14ac:dyDescent="0.25">
      <c r="A333" t="s">
        <v>12</v>
      </c>
      <c r="B333" t="str">
        <f>"199"</f>
        <v>199</v>
      </c>
      <c r="C333" t="str">
        <f>"11"</f>
        <v>11</v>
      </c>
      <c r="D333" t="str">
        <f>"6399"</f>
        <v>6399</v>
      </c>
      <c r="E333" t="str">
        <f>"56"</f>
        <v>56</v>
      </c>
      <c r="F333" t="str">
        <f>"001"</f>
        <v>001</v>
      </c>
      <c r="G333" t="str">
        <f>"5"</f>
        <v>5</v>
      </c>
      <c r="H333" t="str">
        <f>"22"</f>
        <v>22</v>
      </c>
      <c r="I333" t="str">
        <f>"0"</f>
        <v>0</v>
      </c>
      <c r="J333" t="str">
        <f>"00"</f>
        <v>00</v>
      </c>
      <c r="K333" t="s">
        <v>125</v>
      </c>
      <c r="L333" s="1">
        <v>1500</v>
      </c>
    </row>
    <row r="334" spans="1:12" x14ac:dyDescent="0.25">
      <c r="A334" t="s">
        <v>12</v>
      </c>
      <c r="B334" t="str">
        <f>"199"</f>
        <v>199</v>
      </c>
      <c r="C334" t="str">
        <f>"11"</f>
        <v>11</v>
      </c>
      <c r="D334" t="str">
        <f>"6399"</f>
        <v>6399</v>
      </c>
      <c r="E334" t="str">
        <f>"57"</f>
        <v>57</v>
      </c>
      <c r="F334" t="str">
        <f>"001"</f>
        <v>001</v>
      </c>
      <c r="G334" t="str">
        <f>"5"</f>
        <v>5</v>
      </c>
      <c r="H334" t="str">
        <f>"22"</f>
        <v>22</v>
      </c>
      <c r="I334" t="str">
        <f>"0"</f>
        <v>0</v>
      </c>
      <c r="J334" t="str">
        <f>"00"</f>
        <v>00</v>
      </c>
      <c r="K334" t="s">
        <v>126</v>
      </c>
      <c r="L334" s="1">
        <v>1500</v>
      </c>
    </row>
    <row r="335" spans="1:12" x14ac:dyDescent="0.25">
      <c r="A335" t="s">
        <v>12</v>
      </c>
      <c r="B335" t="str">
        <f>"199"</f>
        <v>199</v>
      </c>
      <c r="C335" t="str">
        <f>"11"</f>
        <v>11</v>
      </c>
      <c r="D335" t="str">
        <f>"6399"</f>
        <v>6399</v>
      </c>
      <c r="E335" t="str">
        <f>"01"</f>
        <v>01</v>
      </c>
      <c r="F335" t="str">
        <f>"001"</f>
        <v>001</v>
      </c>
      <c r="G335" t="str">
        <f>"5"</f>
        <v>5</v>
      </c>
      <c r="H335" t="str">
        <f>"24"</f>
        <v>24</v>
      </c>
      <c r="I335" t="str">
        <f>"0"</f>
        <v>0</v>
      </c>
      <c r="J335" t="str">
        <f>"00"</f>
        <v>00</v>
      </c>
      <c r="K335" t="s">
        <v>127</v>
      </c>
      <c r="L335" s="1">
        <v>1764</v>
      </c>
    </row>
    <row r="336" spans="1:12" x14ac:dyDescent="0.25">
      <c r="A336" t="s">
        <v>12</v>
      </c>
      <c r="B336" t="str">
        <f>"199"</f>
        <v>199</v>
      </c>
      <c r="C336" t="str">
        <f>"11"</f>
        <v>11</v>
      </c>
      <c r="D336" t="str">
        <f>"6399"</f>
        <v>6399</v>
      </c>
      <c r="E336" t="str">
        <f>"04"</f>
        <v>04</v>
      </c>
      <c r="F336" t="str">
        <f>"101"</f>
        <v>101</v>
      </c>
      <c r="G336" t="str">
        <f>"5"</f>
        <v>5</v>
      </c>
      <c r="H336" t="str">
        <f>"11"</f>
        <v>11</v>
      </c>
      <c r="I336" t="str">
        <f>"C"</f>
        <v>C</v>
      </c>
      <c r="J336" t="str">
        <f>"00"</f>
        <v>00</v>
      </c>
      <c r="K336" t="s">
        <v>124</v>
      </c>
      <c r="L336" s="1">
        <v>1800</v>
      </c>
    </row>
    <row r="337" spans="1:12" x14ac:dyDescent="0.25">
      <c r="A337" t="s">
        <v>12</v>
      </c>
      <c r="B337" t="str">
        <f>"199"</f>
        <v>199</v>
      </c>
      <c r="C337" t="str">
        <f>"11"</f>
        <v>11</v>
      </c>
      <c r="D337" t="str">
        <f>"6399"</f>
        <v>6399</v>
      </c>
      <c r="E337" t="str">
        <f>"05"</f>
        <v>05</v>
      </c>
      <c r="F337" t="str">
        <f>"041"</f>
        <v>041</v>
      </c>
      <c r="G337" t="str">
        <f>"5"</f>
        <v>5</v>
      </c>
      <c r="H337" t="str">
        <f>"30"</f>
        <v>30</v>
      </c>
      <c r="I337" t="str">
        <f>"0"</f>
        <v>0</v>
      </c>
      <c r="J337" t="str">
        <f>"00"</f>
        <v>00</v>
      </c>
      <c r="K337" t="s">
        <v>128</v>
      </c>
      <c r="L337" s="1">
        <v>1800</v>
      </c>
    </row>
    <row r="338" spans="1:12" x14ac:dyDescent="0.25">
      <c r="A338" t="s">
        <v>12</v>
      </c>
      <c r="B338" t="str">
        <f>"199"</f>
        <v>199</v>
      </c>
      <c r="C338" t="str">
        <f>"11"</f>
        <v>11</v>
      </c>
      <c r="D338" t="str">
        <f>"6399"</f>
        <v>6399</v>
      </c>
      <c r="E338" t="str">
        <f>"00"</f>
        <v>00</v>
      </c>
      <c r="F338" t="str">
        <f>"041"</f>
        <v>041</v>
      </c>
      <c r="G338" t="str">
        <f>"5"</f>
        <v>5</v>
      </c>
      <c r="H338" t="str">
        <f>"23"</f>
        <v>23</v>
      </c>
      <c r="I338" t="str">
        <f>"0"</f>
        <v>0</v>
      </c>
      <c r="J338" t="str">
        <f>"00"</f>
        <v>00</v>
      </c>
      <c r="K338" t="s">
        <v>118</v>
      </c>
      <c r="L338" s="1">
        <v>2000</v>
      </c>
    </row>
    <row r="339" spans="1:12" x14ac:dyDescent="0.25">
      <c r="A339" t="s">
        <v>12</v>
      </c>
      <c r="B339" t="str">
        <f>"199"</f>
        <v>199</v>
      </c>
      <c r="C339" t="str">
        <f>"11"</f>
        <v>11</v>
      </c>
      <c r="D339" t="str">
        <f>"6399"</f>
        <v>6399</v>
      </c>
      <c r="E339" t="str">
        <f>"01"</f>
        <v>01</v>
      </c>
      <c r="F339" t="str">
        <f>"001"</f>
        <v>001</v>
      </c>
      <c r="G339" t="str">
        <f>"5"</f>
        <v>5</v>
      </c>
      <c r="H339" t="str">
        <f>"11"</f>
        <v>11</v>
      </c>
      <c r="I339" t="str">
        <f>"C"</f>
        <v>C</v>
      </c>
      <c r="J339" t="str">
        <f>"00"</f>
        <v>00</v>
      </c>
      <c r="K339" t="s">
        <v>129</v>
      </c>
      <c r="L339" s="1">
        <v>2000</v>
      </c>
    </row>
    <row r="340" spans="1:12" x14ac:dyDescent="0.25">
      <c r="A340" t="s">
        <v>12</v>
      </c>
      <c r="B340" t="str">
        <f>"199"</f>
        <v>199</v>
      </c>
      <c r="C340" t="str">
        <f>"11"</f>
        <v>11</v>
      </c>
      <c r="D340" t="str">
        <f>"6399"</f>
        <v>6399</v>
      </c>
      <c r="E340" t="str">
        <f>"02"</f>
        <v>02</v>
      </c>
      <c r="F340" t="str">
        <f>"001"</f>
        <v>001</v>
      </c>
      <c r="G340" t="str">
        <f>"5"</f>
        <v>5</v>
      </c>
      <c r="H340" t="str">
        <f>"11"</f>
        <v>11</v>
      </c>
      <c r="I340" t="str">
        <f>"C"</f>
        <v>C</v>
      </c>
      <c r="J340" t="str">
        <f>"00"</f>
        <v>00</v>
      </c>
      <c r="K340" t="s">
        <v>130</v>
      </c>
      <c r="L340" s="1">
        <v>2000</v>
      </c>
    </row>
    <row r="341" spans="1:12" x14ac:dyDescent="0.25">
      <c r="A341" t="s">
        <v>12</v>
      </c>
      <c r="B341" t="str">
        <f>"199"</f>
        <v>199</v>
      </c>
      <c r="C341" t="str">
        <f>"11"</f>
        <v>11</v>
      </c>
      <c r="D341" t="str">
        <f>"6399"</f>
        <v>6399</v>
      </c>
      <c r="E341" t="str">
        <f>"05"</f>
        <v>05</v>
      </c>
      <c r="F341" t="str">
        <f>"001"</f>
        <v>001</v>
      </c>
      <c r="G341" t="str">
        <f>"5"</f>
        <v>5</v>
      </c>
      <c r="H341" t="str">
        <f>"11"</f>
        <v>11</v>
      </c>
      <c r="I341" t="str">
        <f>"C"</f>
        <v>C</v>
      </c>
      <c r="J341" t="str">
        <f>"00"</f>
        <v>00</v>
      </c>
      <c r="K341" t="s">
        <v>131</v>
      </c>
      <c r="L341" s="1">
        <v>2000</v>
      </c>
    </row>
    <row r="342" spans="1:12" x14ac:dyDescent="0.25">
      <c r="A342" t="s">
        <v>12</v>
      </c>
      <c r="B342" t="str">
        <f>"199"</f>
        <v>199</v>
      </c>
      <c r="C342" t="str">
        <f>"11"</f>
        <v>11</v>
      </c>
      <c r="D342" t="str">
        <f>"6399"</f>
        <v>6399</v>
      </c>
      <c r="E342" t="str">
        <f>"07"</f>
        <v>07</v>
      </c>
      <c r="F342" t="str">
        <f>"001"</f>
        <v>001</v>
      </c>
      <c r="G342" t="str">
        <f>"5"</f>
        <v>5</v>
      </c>
      <c r="H342" t="str">
        <f>"11"</f>
        <v>11</v>
      </c>
      <c r="I342" t="str">
        <f>"C"</f>
        <v>C</v>
      </c>
      <c r="J342" t="str">
        <f>"00"</f>
        <v>00</v>
      </c>
      <c r="K342" t="s">
        <v>132</v>
      </c>
      <c r="L342" s="1">
        <v>2000</v>
      </c>
    </row>
    <row r="343" spans="1:12" x14ac:dyDescent="0.25">
      <c r="A343" t="s">
        <v>12</v>
      </c>
      <c r="B343" t="str">
        <f>"199"</f>
        <v>199</v>
      </c>
      <c r="C343" t="str">
        <f>"11"</f>
        <v>11</v>
      </c>
      <c r="D343" t="str">
        <f>"6399"</f>
        <v>6399</v>
      </c>
      <c r="E343" t="str">
        <f>"08"</f>
        <v>08</v>
      </c>
      <c r="F343" t="str">
        <f>"101"</f>
        <v>101</v>
      </c>
      <c r="G343" t="str">
        <f>"5"</f>
        <v>5</v>
      </c>
      <c r="H343" t="str">
        <f>"11"</f>
        <v>11</v>
      </c>
      <c r="I343" t="str">
        <f>"C"</f>
        <v>C</v>
      </c>
      <c r="J343" t="str">
        <f>"00"</f>
        <v>00</v>
      </c>
      <c r="K343" t="s">
        <v>133</v>
      </c>
      <c r="L343" s="1">
        <v>2000</v>
      </c>
    </row>
    <row r="344" spans="1:12" x14ac:dyDescent="0.25">
      <c r="A344" t="s">
        <v>12</v>
      </c>
      <c r="B344" t="str">
        <f>"199"</f>
        <v>199</v>
      </c>
      <c r="C344" t="str">
        <f>"11"</f>
        <v>11</v>
      </c>
      <c r="D344" t="str">
        <f>"6399"</f>
        <v>6399</v>
      </c>
      <c r="E344" t="str">
        <f>"02"</f>
        <v>02</v>
      </c>
      <c r="F344" t="str">
        <f>"001"</f>
        <v>001</v>
      </c>
      <c r="G344" t="str">
        <f>"5"</f>
        <v>5</v>
      </c>
      <c r="H344" t="str">
        <f>"24"</f>
        <v>24</v>
      </c>
      <c r="I344" t="str">
        <f>"0"</f>
        <v>0</v>
      </c>
      <c r="J344" t="str">
        <f>"00"</f>
        <v>00</v>
      </c>
      <c r="K344" t="s">
        <v>134</v>
      </c>
      <c r="L344" s="1">
        <v>2250</v>
      </c>
    </row>
    <row r="345" spans="1:12" x14ac:dyDescent="0.25">
      <c r="A345" t="s">
        <v>12</v>
      </c>
      <c r="B345" t="str">
        <f>"199"</f>
        <v>199</v>
      </c>
      <c r="C345" t="str">
        <f>"11"</f>
        <v>11</v>
      </c>
      <c r="D345" t="str">
        <f>"6399"</f>
        <v>6399</v>
      </c>
      <c r="E345" t="str">
        <f>"02"</f>
        <v>02</v>
      </c>
      <c r="F345" t="str">
        <f>"999"</f>
        <v>999</v>
      </c>
      <c r="G345" t="str">
        <f>"5"</f>
        <v>5</v>
      </c>
      <c r="H345" t="str">
        <f>"11"</f>
        <v>11</v>
      </c>
      <c r="I345" t="str">
        <f>"0"</f>
        <v>0</v>
      </c>
      <c r="J345" t="str">
        <f>"CI"</f>
        <v>CI</v>
      </c>
      <c r="K345" t="s">
        <v>135</v>
      </c>
      <c r="L345" s="1">
        <v>2300</v>
      </c>
    </row>
    <row r="346" spans="1:12" x14ac:dyDescent="0.25">
      <c r="A346" t="s">
        <v>12</v>
      </c>
      <c r="B346" t="str">
        <f>"199"</f>
        <v>199</v>
      </c>
      <c r="C346" t="str">
        <f>"11"</f>
        <v>11</v>
      </c>
      <c r="D346" t="str">
        <f>"6399"</f>
        <v>6399</v>
      </c>
      <c r="E346" t="str">
        <f>"01"</f>
        <v>01</v>
      </c>
      <c r="F346" t="str">
        <f>"101"</f>
        <v>101</v>
      </c>
      <c r="G346" t="str">
        <f>"5"</f>
        <v>5</v>
      </c>
      <c r="H346" t="str">
        <f>"30"</f>
        <v>30</v>
      </c>
      <c r="I346" t="str">
        <f>"0"</f>
        <v>0</v>
      </c>
      <c r="J346" t="str">
        <f>"00"</f>
        <v>00</v>
      </c>
      <c r="K346" t="s">
        <v>136</v>
      </c>
      <c r="L346" s="1">
        <v>2500</v>
      </c>
    </row>
    <row r="347" spans="1:12" x14ac:dyDescent="0.25">
      <c r="A347" t="s">
        <v>12</v>
      </c>
      <c r="B347" t="str">
        <f>"199"</f>
        <v>199</v>
      </c>
      <c r="C347" t="str">
        <f>"11"</f>
        <v>11</v>
      </c>
      <c r="D347" t="str">
        <f>"6399"</f>
        <v>6399</v>
      </c>
      <c r="E347" t="str">
        <f>"03"</f>
        <v>03</v>
      </c>
      <c r="F347" t="str">
        <f>"101"</f>
        <v>101</v>
      </c>
      <c r="G347" t="str">
        <f>"5"</f>
        <v>5</v>
      </c>
      <c r="H347" t="str">
        <f>"11"</f>
        <v>11</v>
      </c>
      <c r="I347" t="str">
        <f>"C"</f>
        <v>C</v>
      </c>
      <c r="J347" t="str">
        <f>"00"</f>
        <v>00</v>
      </c>
      <c r="K347" t="s">
        <v>137</v>
      </c>
      <c r="L347" s="1">
        <v>2500</v>
      </c>
    </row>
    <row r="348" spans="1:12" x14ac:dyDescent="0.25">
      <c r="A348" t="s">
        <v>12</v>
      </c>
      <c r="B348" t="str">
        <f>"199"</f>
        <v>199</v>
      </c>
      <c r="C348" t="str">
        <f>"11"</f>
        <v>11</v>
      </c>
      <c r="D348" t="str">
        <f>"6399"</f>
        <v>6399</v>
      </c>
      <c r="E348" t="str">
        <f>"03"</f>
        <v>03</v>
      </c>
      <c r="F348" t="str">
        <f>"102"</f>
        <v>102</v>
      </c>
      <c r="G348" t="str">
        <f>"5"</f>
        <v>5</v>
      </c>
      <c r="H348" t="str">
        <f>"30"</f>
        <v>30</v>
      </c>
      <c r="I348" t="str">
        <f>"0"</f>
        <v>0</v>
      </c>
      <c r="J348" t="str">
        <f>"00"</f>
        <v>00</v>
      </c>
      <c r="K348" t="s">
        <v>136</v>
      </c>
      <c r="L348" s="1">
        <v>2500</v>
      </c>
    </row>
    <row r="349" spans="1:12" x14ac:dyDescent="0.25">
      <c r="A349" t="s">
        <v>12</v>
      </c>
      <c r="B349" t="str">
        <f>"199"</f>
        <v>199</v>
      </c>
      <c r="C349" t="str">
        <f>"11"</f>
        <v>11</v>
      </c>
      <c r="D349" t="str">
        <f>"6399"</f>
        <v>6399</v>
      </c>
      <c r="E349" t="str">
        <f>"00"</f>
        <v>00</v>
      </c>
      <c r="F349" t="str">
        <f>"101"</f>
        <v>101</v>
      </c>
      <c r="G349" t="str">
        <f>"5"</f>
        <v>5</v>
      </c>
      <c r="H349" t="str">
        <f>"11"</f>
        <v>11</v>
      </c>
      <c r="I349" t="str">
        <f>"0"</f>
        <v>0</v>
      </c>
      <c r="J349" t="str">
        <f>"BA"</f>
        <v>BA</v>
      </c>
      <c r="K349" t="s">
        <v>138</v>
      </c>
      <c r="L349" s="1">
        <v>3000</v>
      </c>
    </row>
    <row r="350" spans="1:12" x14ac:dyDescent="0.25">
      <c r="A350" t="s">
        <v>12</v>
      </c>
      <c r="B350" t="str">
        <f>"199"</f>
        <v>199</v>
      </c>
      <c r="C350" t="str">
        <f>"11"</f>
        <v>11</v>
      </c>
      <c r="D350" t="str">
        <f>"6399"</f>
        <v>6399</v>
      </c>
      <c r="E350" t="str">
        <f>"00"</f>
        <v>00</v>
      </c>
      <c r="F350" t="str">
        <f>"999"</f>
        <v>999</v>
      </c>
      <c r="G350" t="str">
        <f>"5"</f>
        <v>5</v>
      </c>
      <c r="H350" t="str">
        <f>"11"</f>
        <v>11</v>
      </c>
      <c r="I350" t="str">
        <f>"0"</f>
        <v>0</v>
      </c>
      <c r="J350" t="str">
        <f>"CI"</f>
        <v>CI</v>
      </c>
      <c r="K350" t="s">
        <v>109</v>
      </c>
      <c r="L350" s="1">
        <v>3000</v>
      </c>
    </row>
    <row r="351" spans="1:12" x14ac:dyDescent="0.25">
      <c r="A351" t="s">
        <v>12</v>
      </c>
      <c r="B351" t="str">
        <f>"199"</f>
        <v>199</v>
      </c>
      <c r="C351" t="str">
        <f>"11"</f>
        <v>11</v>
      </c>
      <c r="D351" t="str">
        <f>"6399"</f>
        <v>6399</v>
      </c>
      <c r="E351" t="str">
        <f>"01"</f>
        <v>01</v>
      </c>
      <c r="F351" t="str">
        <f>"001"</f>
        <v>001</v>
      </c>
      <c r="G351" t="str">
        <f>"5"</f>
        <v>5</v>
      </c>
      <c r="H351" t="str">
        <f>"11"</f>
        <v>11</v>
      </c>
      <c r="I351" t="str">
        <f>"0"</f>
        <v>0</v>
      </c>
      <c r="J351" t="str">
        <f>"BA"</f>
        <v>BA</v>
      </c>
      <c r="K351" t="s">
        <v>139</v>
      </c>
      <c r="L351" s="1">
        <v>3000</v>
      </c>
    </row>
    <row r="352" spans="1:12" x14ac:dyDescent="0.25">
      <c r="A352" t="s">
        <v>12</v>
      </c>
      <c r="B352" t="str">
        <f>"199"</f>
        <v>199</v>
      </c>
      <c r="C352" t="str">
        <f>"11"</f>
        <v>11</v>
      </c>
      <c r="D352" t="str">
        <f>"6399"</f>
        <v>6399</v>
      </c>
      <c r="E352" t="str">
        <f>"06"</f>
        <v>06</v>
      </c>
      <c r="F352" t="str">
        <f>"101"</f>
        <v>101</v>
      </c>
      <c r="G352" t="str">
        <f>"5"</f>
        <v>5</v>
      </c>
      <c r="H352" t="str">
        <f>"11"</f>
        <v>11</v>
      </c>
      <c r="I352" t="str">
        <f>"C"</f>
        <v>C</v>
      </c>
      <c r="J352" t="str">
        <f>"00"</f>
        <v>00</v>
      </c>
      <c r="K352" t="s">
        <v>140</v>
      </c>
      <c r="L352" s="1">
        <v>3000</v>
      </c>
    </row>
    <row r="353" spans="1:12" x14ac:dyDescent="0.25">
      <c r="A353" t="s">
        <v>12</v>
      </c>
      <c r="B353" t="str">
        <f>"199"</f>
        <v>199</v>
      </c>
      <c r="C353" t="str">
        <f>"11"</f>
        <v>11</v>
      </c>
      <c r="D353" t="str">
        <f>"6399"</f>
        <v>6399</v>
      </c>
      <c r="E353" t="str">
        <f>"53"</f>
        <v>53</v>
      </c>
      <c r="F353" t="str">
        <f>"001"</f>
        <v>001</v>
      </c>
      <c r="G353" t="str">
        <f>"5"</f>
        <v>5</v>
      </c>
      <c r="H353" t="str">
        <f>"22"</f>
        <v>22</v>
      </c>
      <c r="I353" t="str">
        <f>"0"</f>
        <v>0</v>
      </c>
      <c r="J353" t="str">
        <f>"01"</f>
        <v>01</v>
      </c>
      <c r="K353" t="s">
        <v>141</v>
      </c>
      <c r="L353" s="1">
        <v>3000</v>
      </c>
    </row>
    <row r="354" spans="1:12" x14ac:dyDescent="0.25">
      <c r="A354" t="s">
        <v>12</v>
      </c>
      <c r="B354" t="str">
        <f>"199"</f>
        <v>199</v>
      </c>
      <c r="C354" t="str">
        <f>"11"</f>
        <v>11</v>
      </c>
      <c r="D354" t="str">
        <f>"6399"</f>
        <v>6399</v>
      </c>
      <c r="E354" t="str">
        <f>"53"</f>
        <v>53</v>
      </c>
      <c r="F354" t="str">
        <f>"001"</f>
        <v>001</v>
      </c>
      <c r="G354" t="str">
        <f>"5"</f>
        <v>5</v>
      </c>
      <c r="H354" t="str">
        <f>"22"</f>
        <v>22</v>
      </c>
      <c r="I354" t="str">
        <f>"0"</f>
        <v>0</v>
      </c>
      <c r="J354" t="str">
        <f>"03"</f>
        <v>03</v>
      </c>
      <c r="K354" t="s">
        <v>142</v>
      </c>
      <c r="L354" s="1">
        <v>3000</v>
      </c>
    </row>
    <row r="355" spans="1:12" x14ac:dyDescent="0.25">
      <c r="A355" t="s">
        <v>12</v>
      </c>
      <c r="B355" t="str">
        <f>"199"</f>
        <v>199</v>
      </c>
      <c r="C355" t="str">
        <f>"11"</f>
        <v>11</v>
      </c>
      <c r="D355" t="str">
        <f>"6399"</f>
        <v>6399</v>
      </c>
      <c r="E355" t="str">
        <f>"52"</f>
        <v>52</v>
      </c>
      <c r="F355" t="str">
        <f>"001"</f>
        <v>001</v>
      </c>
      <c r="G355" t="str">
        <f>"5"</f>
        <v>5</v>
      </c>
      <c r="H355" t="str">
        <f>"22"</f>
        <v>22</v>
      </c>
      <c r="I355" t="str">
        <f>"0"</f>
        <v>0</v>
      </c>
      <c r="J355" t="str">
        <f>"02"</f>
        <v>02</v>
      </c>
      <c r="K355" t="s">
        <v>143</v>
      </c>
      <c r="L355" s="1">
        <v>3500</v>
      </c>
    </row>
    <row r="356" spans="1:12" x14ac:dyDescent="0.25">
      <c r="A356" t="s">
        <v>12</v>
      </c>
      <c r="B356" t="str">
        <f>"199"</f>
        <v>199</v>
      </c>
      <c r="C356" t="str">
        <f>"11"</f>
        <v>11</v>
      </c>
      <c r="D356" t="str">
        <f>"6399"</f>
        <v>6399</v>
      </c>
      <c r="E356" t="str">
        <f>"01"</f>
        <v>01</v>
      </c>
      <c r="F356" t="str">
        <f>"102"</f>
        <v>102</v>
      </c>
      <c r="G356" t="str">
        <f>"5"</f>
        <v>5</v>
      </c>
      <c r="H356" t="str">
        <f>"30"</f>
        <v>30</v>
      </c>
      <c r="I356" t="str">
        <f>"0"</f>
        <v>0</v>
      </c>
      <c r="J356" t="str">
        <f>"00"</f>
        <v>00</v>
      </c>
      <c r="K356" t="s">
        <v>134</v>
      </c>
      <c r="L356" s="1">
        <v>3600</v>
      </c>
    </row>
    <row r="357" spans="1:12" x14ac:dyDescent="0.25">
      <c r="A357" t="s">
        <v>12</v>
      </c>
      <c r="B357" t="str">
        <f>"199"</f>
        <v>199</v>
      </c>
      <c r="C357" t="str">
        <f>"11"</f>
        <v>11</v>
      </c>
      <c r="D357" t="str">
        <f>"6399"</f>
        <v>6399</v>
      </c>
      <c r="E357" t="str">
        <f>"00"</f>
        <v>00</v>
      </c>
      <c r="F357" t="str">
        <f>"101"</f>
        <v>101</v>
      </c>
      <c r="G357" t="str">
        <f>"5"</f>
        <v>5</v>
      </c>
      <c r="H357" t="str">
        <f>"11"</f>
        <v>11</v>
      </c>
      <c r="I357" t="str">
        <f>"C"</f>
        <v>C</v>
      </c>
      <c r="J357" t="str">
        <f>"00"</f>
        <v>00</v>
      </c>
      <c r="K357" t="s">
        <v>109</v>
      </c>
      <c r="L357" s="1">
        <v>3800</v>
      </c>
    </row>
    <row r="358" spans="1:12" x14ac:dyDescent="0.25">
      <c r="A358" t="s">
        <v>12</v>
      </c>
      <c r="B358" t="str">
        <f>"199"</f>
        <v>199</v>
      </c>
      <c r="C358" t="str">
        <f>"11"</f>
        <v>11</v>
      </c>
      <c r="D358" t="str">
        <f>"6399"</f>
        <v>6399</v>
      </c>
      <c r="E358" t="str">
        <f>"03"</f>
        <v>03</v>
      </c>
      <c r="F358" t="str">
        <f>"001"</f>
        <v>001</v>
      </c>
      <c r="G358" t="str">
        <f>"5"</f>
        <v>5</v>
      </c>
      <c r="H358" t="str">
        <f>"11"</f>
        <v>11</v>
      </c>
      <c r="I358" t="str">
        <f>"C"</f>
        <v>C</v>
      </c>
      <c r="J358" t="str">
        <f>"00"</f>
        <v>00</v>
      </c>
      <c r="K358" t="s">
        <v>144</v>
      </c>
      <c r="L358" s="1">
        <v>4000</v>
      </c>
    </row>
    <row r="359" spans="1:12" x14ac:dyDescent="0.25">
      <c r="A359" t="s">
        <v>12</v>
      </c>
      <c r="B359" t="str">
        <f>"199"</f>
        <v>199</v>
      </c>
      <c r="C359" t="str">
        <f>"11"</f>
        <v>11</v>
      </c>
      <c r="D359" t="str">
        <f>"6399"</f>
        <v>6399</v>
      </c>
      <c r="E359" t="str">
        <f>"02"</f>
        <v>02</v>
      </c>
      <c r="F359" t="str">
        <f>"041"</f>
        <v>041</v>
      </c>
      <c r="G359" t="str">
        <f>"5"</f>
        <v>5</v>
      </c>
      <c r="H359" t="str">
        <f>"30"</f>
        <v>30</v>
      </c>
      <c r="I359" t="str">
        <f>"0"</f>
        <v>0</v>
      </c>
      <c r="J359" t="str">
        <f>"00"</f>
        <v>00</v>
      </c>
      <c r="K359" t="s">
        <v>145</v>
      </c>
      <c r="L359" s="1">
        <v>4800</v>
      </c>
    </row>
    <row r="360" spans="1:12" x14ac:dyDescent="0.25">
      <c r="A360" t="s">
        <v>12</v>
      </c>
      <c r="B360" t="str">
        <f>"199"</f>
        <v>199</v>
      </c>
      <c r="C360" t="str">
        <f>"11"</f>
        <v>11</v>
      </c>
      <c r="D360" t="str">
        <f>"6399"</f>
        <v>6399</v>
      </c>
      <c r="E360" t="str">
        <f>"00"</f>
        <v>00</v>
      </c>
      <c r="F360" t="str">
        <f>"041"</f>
        <v>041</v>
      </c>
      <c r="G360" t="str">
        <f>"5"</f>
        <v>5</v>
      </c>
      <c r="H360" t="str">
        <f>"30"</f>
        <v>30</v>
      </c>
      <c r="I360" t="str">
        <f>"0"</f>
        <v>0</v>
      </c>
      <c r="J360" t="str">
        <f>"00"</f>
        <v>00</v>
      </c>
      <c r="K360" t="s">
        <v>134</v>
      </c>
      <c r="L360" s="1">
        <v>4950</v>
      </c>
    </row>
    <row r="361" spans="1:12" x14ac:dyDescent="0.25">
      <c r="A361" t="s">
        <v>12</v>
      </c>
      <c r="B361" t="str">
        <f>"199"</f>
        <v>199</v>
      </c>
      <c r="C361" t="str">
        <f>"11"</f>
        <v>11</v>
      </c>
      <c r="D361" t="str">
        <f>"6399"</f>
        <v>6399</v>
      </c>
      <c r="E361" t="str">
        <f>"00"</f>
        <v>00</v>
      </c>
      <c r="F361" t="str">
        <f>"041"</f>
        <v>041</v>
      </c>
      <c r="G361" t="str">
        <f>"5"</f>
        <v>5</v>
      </c>
      <c r="H361" t="str">
        <f>"11"</f>
        <v>11</v>
      </c>
      <c r="I361" t="str">
        <f>"0"</f>
        <v>0</v>
      </c>
      <c r="J361" t="str">
        <f>"BA"</f>
        <v>BA</v>
      </c>
      <c r="K361" t="s">
        <v>146</v>
      </c>
      <c r="L361" s="1">
        <v>5000</v>
      </c>
    </row>
    <row r="362" spans="1:12" x14ac:dyDescent="0.25">
      <c r="A362" t="s">
        <v>12</v>
      </c>
      <c r="B362" t="str">
        <f>"199"</f>
        <v>199</v>
      </c>
      <c r="C362" t="str">
        <f>"11"</f>
        <v>11</v>
      </c>
      <c r="D362" t="str">
        <f>"6399"</f>
        <v>6399</v>
      </c>
      <c r="E362" t="str">
        <f>"03"</f>
        <v>03</v>
      </c>
      <c r="F362" t="str">
        <f>"041"</f>
        <v>041</v>
      </c>
      <c r="G362" t="str">
        <f>"5"</f>
        <v>5</v>
      </c>
      <c r="H362" t="str">
        <f>"30"</f>
        <v>30</v>
      </c>
      <c r="I362" t="str">
        <f>"0"</f>
        <v>0</v>
      </c>
      <c r="J362" t="str">
        <f>"00"</f>
        <v>00</v>
      </c>
      <c r="K362" t="s">
        <v>147</v>
      </c>
      <c r="L362" s="1">
        <v>5500</v>
      </c>
    </row>
    <row r="363" spans="1:12" x14ac:dyDescent="0.25">
      <c r="A363" t="s">
        <v>12</v>
      </c>
      <c r="B363" t="str">
        <f>"199"</f>
        <v>199</v>
      </c>
      <c r="C363" t="str">
        <f>"11"</f>
        <v>11</v>
      </c>
      <c r="D363" t="str">
        <f>"6399"</f>
        <v>6399</v>
      </c>
      <c r="E363" t="str">
        <f>"04"</f>
        <v>04</v>
      </c>
      <c r="F363" t="str">
        <f>"102"</f>
        <v>102</v>
      </c>
      <c r="G363" t="str">
        <f>"5"</f>
        <v>5</v>
      </c>
      <c r="H363" t="str">
        <f>"30"</f>
        <v>30</v>
      </c>
      <c r="I363" t="str">
        <f>"0"</f>
        <v>0</v>
      </c>
      <c r="J363" t="str">
        <f>"00"</f>
        <v>00</v>
      </c>
      <c r="K363" t="s">
        <v>148</v>
      </c>
      <c r="L363" s="1">
        <v>5700</v>
      </c>
    </row>
    <row r="364" spans="1:12" x14ac:dyDescent="0.25">
      <c r="A364" t="s">
        <v>12</v>
      </c>
      <c r="B364" t="str">
        <f>"199"</f>
        <v>199</v>
      </c>
      <c r="C364" t="str">
        <f>"11"</f>
        <v>11</v>
      </c>
      <c r="D364" t="str">
        <f>"6399"</f>
        <v>6399</v>
      </c>
      <c r="E364" t="str">
        <f>"53"</f>
        <v>53</v>
      </c>
      <c r="F364" t="str">
        <f>"001"</f>
        <v>001</v>
      </c>
      <c r="G364" t="str">
        <f>"5"</f>
        <v>5</v>
      </c>
      <c r="H364" t="str">
        <f>"22"</f>
        <v>22</v>
      </c>
      <c r="I364" t="str">
        <f>"0"</f>
        <v>0</v>
      </c>
      <c r="J364" t="str">
        <f>"00"</f>
        <v>00</v>
      </c>
      <c r="K364" t="s">
        <v>149</v>
      </c>
      <c r="L364" s="1">
        <v>5800</v>
      </c>
    </row>
    <row r="365" spans="1:12" x14ac:dyDescent="0.25">
      <c r="A365" t="s">
        <v>12</v>
      </c>
      <c r="B365" t="str">
        <f>"199"</f>
        <v>199</v>
      </c>
      <c r="C365" t="str">
        <f>"11"</f>
        <v>11</v>
      </c>
      <c r="D365" t="str">
        <f>"6399"</f>
        <v>6399</v>
      </c>
      <c r="E365" t="str">
        <f>"05"</f>
        <v>05</v>
      </c>
      <c r="F365" t="str">
        <f>"101"</f>
        <v>101</v>
      </c>
      <c r="G365" t="str">
        <f>"5"</f>
        <v>5</v>
      </c>
      <c r="H365" t="str">
        <f>"30"</f>
        <v>30</v>
      </c>
      <c r="I365" t="str">
        <f>"0"</f>
        <v>0</v>
      </c>
      <c r="J365" t="str">
        <f>"00"</f>
        <v>00</v>
      </c>
      <c r="K365" t="s">
        <v>148</v>
      </c>
      <c r="L365" s="1">
        <v>6200</v>
      </c>
    </row>
    <row r="366" spans="1:12" x14ac:dyDescent="0.25">
      <c r="A366" t="s">
        <v>12</v>
      </c>
      <c r="B366" t="str">
        <f>"199"</f>
        <v>199</v>
      </c>
      <c r="C366" t="str">
        <f>"11"</f>
        <v>11</v>
      </c>
      <c r="D366" t="str">
        <f>"6399"</f>
        <v>6399</v>
      </c>
      <c r="E366" t="str">
        <f>"04"</f>
        <v>04</v>
      </c>
      <c r="F366" t="str">
        <f>"041"</f>
        <v>041</v>
      </c>
      <c r="G366" t="str">
        <f>"5"</f>
        <v>5</v>
      </c>
      <c r="H366" t="str">
        <f>"30"</f>
        <v>30</v>
      </c>
      <c r="I366" t="str">
        <f>"0"</f>
        <v>0</v>
      </c>
      <c r="J366" t="str">
        <f>"00"</f>
        <v>00</v>
      </c>
      <c r="K366" t="s">
        <v>150</v>
      </c>
      <c r="L366" s="1">
        <v>6600</v>
      </c>
    </row>
    <row r="367" spans="1:12" x14ac:dyDescent="0.25">
      <c r="A367" t="s">
        <v>12</v>
      </c>
      <c r="B367" t="str">
        <f>"199"</f>
        <v>199</v>
      </c>
      <c r="C367" t="str">
        <f>"11"</f>
        <v>11</v>
      </c>
      <c r="D367" t="str">
        <f>"6399"</f>
        <v>6399</v>
      </c>
      <c r="E367" t="str">
        <f>"02"</f>
        <v>02</v>
      </c>
      <c r="F367" t="str">
        <f>"101"</f>
        <v>101</v>
      </c>
      <c r="G367" t="str">
        <f>"5"</f>
        <v>5</v>
      </c>
      <c r="H367" t="str">
        <f>"11"</f>
        <v>11</v>
      </c>
      <c r="I367" t="str">
        <f>"C"</f>
        <v>C</v>
      </c>
      <c r="J367" t="str">
        <f>"00"</f>
        <v>00</v>
      </c>
      <c r="K367" t="s">
        <v>151</v>
      </c>
      <c r="L367" s="1">
        <v>7200</v>
      </c>
    </row>
    <row r="368" spans="1:12" x14ac:dyDescent="0.25">
      <c r="A368" t="s">
        <v>12</v>
      </c>
      <c r="B368" t="str">
        <f>"199"</f>
        <v>199</v>
      </c>
      <c r="C368" t="str">
        <f>"11"</f>
        <v>11</v>
      </c>
      <c r="D368" t="str">
        <f>"6399"</f>
        <v>6399</v>
      </c>
      <c r="E368" t="str">
        <f>"00"</f>
        <v>00</v>
      </c>
      <c r="F368" t="str">
        <f>"999"</f>
        <v>999</v>
      </c>
      <c r="G368" t="str">
        <f>"5"</f>
        <v>5</v>
      </c>
      <c r="H368" t="str">
        <f>"23"</f>
        <v>23</v>
      </c>
      <c r="I368" t="str">
        <f>"0"</f>
        <v>0</v>
      </c>
      <c r="J368" t="str">
        <f>"00"</f>
        <v>00</v>
      </c>
      <c r="K368" t="s">
        <v>109</v>
      </c>
      <c r="L368" s="1">
        <v>7500</v>
      </c>
    </row>
    <row r="369" spans="1:12" x14ac:dyDescent="0.25">
      <c r="A369" t="s">
        <v>12</v>
      </c>
      <c r="B369" t="str">
        <f>"199"</f>
        <v>199</v>
      </c>
      <c r="C369" t="str">
        <f>"11"</f>
        <v>11</v>
      </c>
      <c r="D369" t="str">
        <f>"6399"</f>
        <v>6399</v>
      </c>
      <c r="E369" t="str">
        <f>"02"</f>
        <v>02</v>
      </c>
      <c r="F369" t="str">
        <f>"101"</f>
        <v>101</v>
      </c>
      <c r="G369" t="str">
        <f>"5"</f>
        <v>5</v>
      </c>
      <c r="H369" t="str">
        <f>"30"</f>
        <v>30</v>
      </c>
      <c r="I369" t="str">
        <f>"0"</f>
        <v>0</v>
      </c>
      <c r="J369" t="str">
        <f>"00"</f>
        <v>00</v>
      </c>
      <c r="K369" t="s">
        <v>150</v>
      </c>
      <c r="L369" s="1">
        <v>7500</v>
      </c>
    </row>
    <row r="370" spans="1:12" x14ac:dyDescent="0.25">
      <c r="A370" t="s">
        <v>12</v>
      </c>
      <c r="B370" t="str">
        <f>"199"</f>
        <v>199</v>
      </c>
      <c r="C370" t="str">
        <f>"11"</f>
        <v>11</v>
      </c>
      <c r="D370" t="str">
        <f>"6399"</f>
        <v>6399</v>
      </c>
      <c r="E370" t="str">
        <f>"03"</f>
        <v>03</v>
      </c>
      <c r="F370" t="str">
        <f>"101"</f>
        <v>101</v>
      </c>
      <c r="G370" t="str">
        <f>"5"</f>
        <v>5</v>
      </c>
      <c r="H370" t="str">
        <f>"30"</f>
        <v>30</v>
      </c>
      <c r="I370" t="str">
        <f>"0"</f>
        <v>0</v>
      </c>
      <c r="J370" t="str">
        <f>"00"</f>
        <v>00</v>
      </c>
      <c r="K370" t="s">
        <v>134</v>
      </c>
      <c r="L370" s="1">
        <v>9400</v>
      </c>
    </row>
    <row r="371" spans="1:12" x14ac:dyDescent="0.25">
      <c r="A371" t="s">
        <v>12</v>
      </c>
      <c r="B371" t="str">
        <f>"199"</f>
        <v>199</v>
      </c>
      <c r="C371" t="str">
        <f>"11"</f>
        <v>11</v>
      </c>
      <c r="D371" t="str">
        <f>"6399"</f>
        <v>6399</v>
      </c>
      <c r="E371" t="str">
        <f>"00"</f>
        <v>00</v>
      </c>
      <c r="F371" t="str">
        <f>"102"</f>
        <v>102</v>
      </c>
      <c r="G371" t="str">
        <f>"5"</f>
        <v>5</v>
      </c>
      <c r="H371" t="str">
        <f>"30"</f>
        <v>30</v>
      </c>
      <c r="I371" t="str">
        <f>"0"</f>
        <v>0</v>
      </c>
      <c r="J371" t="str">
        <f>"00"</f>
        <v>00</v>
      </c>
      <c r="K371" t="s">
        <v>152</v>
      </c>
      <c r="L371" s="1">
        <v>10000</v>
      </c>
    </row>
    <row r="372" spans="1:12" x14ac:dyDescent="0.25">
      <c r="A372" t="s">
        <v>12</v>
      </c>
      <c r="B372" t="str">
        <f>"199"</f>
        <v>199</v>
      </c>
      <c r="C372" t="str">
        <f>"11"</f>
        <v>11</v>
      </c>
      <c r="D372" t="str">
        <f>"6399"</f>
        <v>6399</v>
      </c>
      <c r="E372" t="str">
        <f>"00"</f>
        <v>00</v>
      </c>
      <c r="F372" t="str">
        <f>"001"</f>
        <v>001</v>
      </c>
      <c r="G372" t="str">
        <f>"5"</f>
        <v>5</v>
      </c>
      <c r="H372" t="str">
        <f>"11"</f>
        <v>11</v>
      </c>
      <c r="I372" t="str">
        <f>"C"</f>
        <v>C</v>
      </c>
      <c r="J372" t="str">
        <f>"00"</f>
        <v>00</v>
      </c>
      <c r="K372" t="s">
        <v>109</v>
      </c>
      <c r="L372" s="1">
        <v>10500</v>
      </c>
    </row>
    <row r="373" spans="1:12" x14ac:dyDescent="0.25">
      <c r="A373" t="s">
        <v>12</v>
      </c>
      <c r="B373" t="str">
        <f>"199"</f>
        <v>199</v>
      </c>
      <c r="C373" t="str">
        <f>"11"</f>
        <v>11</v>
      </c>
      <c r="D373" t="str">
        <f>"6399"</f>
        <v>6399</v>
      </c>
      <c r="E373" t="str">
        <f>"01"</f>
        <v>01</v>
      </c>
      <c r="F373" t="str">
        <f>"041"</f>
        <v>041</v>
      </c>
      <c r="G373" t="str">
        <f>"5"</f>
        <v>5</v>
      </c>
      <c r="H373" t="str">
        <f>"30"</f>
        <v>30</v>
      </c>
      <c r="I373" t="str">
        <f>"0"</f>
        <v>0</v>
      </c>
      <c r="J373" t="str">
        <f>"00"</f>
        <v>00</v>
      </c>
      <c r="K373" t="s">
        <v>153</v>
      </c>
      <c r="L373" s="1">
        <v>12800</v>
      </c>
    </row>
    <row r="374" spans="1:12" x14ac:dyDescent="0.25">
      <c r="A374" t="s">
        <v>12</v>
      </c>
      <c r="B374" t="str">
        <f>"199"</f>
        <v>199</v>
      </c>
      <c r="C374" t="str">
        <f>"11"</f>
        <v>11</v>
      </c>
      <c r="D374" t="str">
        <f>"6399"</f>
        <v>6399</v>
      </c>
      <c r="E374" t="str">
        <f>"00"</f>
        <v>00</v>
      </c>
      <c r="F374" t="str">
        <f>"001"</f>
        <v>001</v>
      </c>
      <c r="G374" t="str">
        <f>"5"</f>
        <v>5</v>
      </c>
      <c r="H374" t="str">
        <f>"24"</f>
        <v>24</v>
      </c>
      <c r="I374" t="str">
        <f>"0"</f>
        <v>0</v>
      </c>
      <c r="J374" t="str">
        <f>"00"</f>
        <v>00</v>
      </c>
      <c r="K374" t="s">
        <v>153</v>
      </c>
      <c r="L374" s="1">
        <v>13000</v>
      </c>
    </row>
    <row r="375" spans="1:12" x14ac:dyDescent="0.25">
      <c r="A375" t="s">
        <v>12</v>
      </c>
      <c r="B375" t="str">
        <f>"199"</f>
        <v>199</v>
      </c>
      <c r="C375" t="str">
        <f>"11"</f>
        <v>11</v>
      </c>
      <c r="D375" t="str">
        <f>"6399"</f>
        <v>6399</v>
      </c>
      <c r="E375" t="str">
        <f>"00"</f>
        <v>00</v>
      </c>
      <c r="F375" t="str">
        <f>"101"</f>
        <v>101</v>
      </c>
      <c r="G375" t="str">
        <f>"5"</f>
        <v>5</v>
      </c>
      <c r="H375" t="str">
        <f>"30"</f>
        <v>30</v>
      </c>
      <c r="I375" t="str">
        <f>"0"</f>
        <v>0</v>
      </c>
      <c r="J375" t="str">
        <f>"00"</f>
        <v>00</v>
      </c>
      <c r="K375" t="s">
        <v>152</v>
      </c>
      <c r="L375" s="1">
        <v>13000</v>
      </c>
    </row>
    <row r="376" spans="1:12" x14ac:dyDescent="0.25">
      <c r="A376" t="s">
        <v>12</v>
      </c>
      <c r="B376" t="str">
        <f>"199"</f>
        <v>199</v>
      </c>
      <c r="C376" t="str">
        <f>"11"</f>
        <v>11</v>
      </c>
      <c r="D376" t="str">
        <f>"6399"</f>
        <v>6399</v>
      </c>
      <c r="E376" t="str">
        <f>"00"</f>
        <v>00</v>
      </c>
      <c r="F376" t="str">
        <f>"001"</f>
        <v>001</v>
      </c>
      <c r="G376" t="str">
        <f>"5"</f>
        <v>5</v>
      </c>
      <c r="H376" t="str">
        <f>"11"</f>
        <v>11</v>
      </c>
      <c r="I376" t="str">
        <f>"0"</f>
        <v>0</v>
      </c>
      <c r="J376" t="str">
        <f>"BA"</f>
        <v>BA</v>
      </c>
      <c r="K376" t="s">
        <v>146</v>
      </c>
      <c r="L376" s="1">
        <v>15000</v>
      </c>
    </row>
    <row r="377" spans="1:12" x14ac:dyDescent="0.25">
      <c r="A377" t="s">
        <v>12</v>
      </c>
      <c r="B377" t="str">
        <f>"199"</f>
        <v>199</v>
      </c>
      <c r="C377" t="str">
        <f>"11"</f>
        <v>11</v>
      </c>
      <c r="D377" t="str">
        <f>"6399"</f>
        <v>6399</v>
      </c>
      <c r="E377" t="str">
        <f>"00"</f>
        <v>00</v>
      </c>
      <c r="F377" t="str">
        <f>"102"</f>
        <v>102</v>
      </c>
      <c r="G377" t="str">
        <f>"5"</f>
        <v>5</v>
      </c>
      <c r="H377" t="str">
        <f>"11"</f>
        <v>11</v>
      </c>
      <c r="I377" t="str">
        <f>"C"</f>
        <v>C</v>
      </c>
      <c r="J377" t="str">
        <f>"00"</f>
        <v>00</v>
      </c>
      <c r="K377" t="s">
        <v>154</v>
      </c>
      <c r="L377" s="1">
        <v>15300</v>
      </c>
    </row>
    <row r="378" spans="1:12" x14ac:dyDescent="0.25">
      <c r="A378" t="s">
        <v>12</v>
      </c>
      <c r="B378" t="str">
        <f>"199"</f>
        <v>199</v>
      </c>
      <c r="C378" t="str">
        <f>"11"</f>
        <v>11</v>
      </c>
      <c r="D378" t="str">
        <f>"6399"</f>
        <v>6399</v>
      </c>
      <c r="E378" t="str">
        <f>"01"</f>
        <v>01</v>
      </c>
      <c r="F378" t="str">
        <f>"999"</f>
        <v>999</v>
      </c>
      <c r="G378" t="str">
        <f>"5"</f>
        <v>5</v>
      </c>
      <c r="H378" t="str">
        <f>"11"</f>
        <v>11</v>
      </c>
      <c r="I378" t="str">
        <f>"0"</f>
        <v>0</v>
      </c>
      <c r="J378" t="str">
        <f>"TE"</f>
        <v>TE</v>
      </c>
      <c r="K378" t="s">
        <v>155</v>
      </c>
      <c r="L378" s="1">
        <v>17000</v>
      </c>
    </row>
    <row r="379" spans="1:12" x14ac:dyDescent="0.25">
      <c r="A379" t="s">
        <v>12</v>
      </c>
      <c r="B379" t="str">
        <f>"199"</f>
        <v>199</v>
      </c>
      <c r="C379" t="str">
        <f>"11"</f>
        <v>11</v>
      </c>
      <c r="D379" t="str">
        <f>"6399"</f>
        <v>6399</v>
      </c>
      <c r="E379" t="str">
        <f>"03"</f>
        <v>03</v>
      </c>
      <c r="F379" t="str">
        <f>"001"</f>
        <v>001</v>
      </c>
      <c r="G379" t="str">
        <f>"5"</f>
        <v>5</v>
      </c>
      <c r="H379" t="str">
        <f>"24"</f>
        <v>24</v>
      </c>
      <c r="I379" t="str">
        <f>"0"</f>
        <v>0</v>
      </c>
      <c r="J379" t="str">
        <f>"00"</f>
        <v>00</v>
      </c>
      <c r="K379" t="s">
        <v>147</v>
      </c>
      <c r="L379" s="1">
        <v>18000</v>
      </c>
    </row>
    <row r="380" spans="1:12" x14ac:dyDescent="0.25">
      <c r="A380" t="s">
        <v>12</v>
      </c>
      <c r="B380" t="str">
        <f>"199"</f>
        <v>199</v>
      </c>
      <c r="C380" t="str">
        <f>"11"</f>
        <v>11</v>
      </c>
      <c r="D380" t="str">
        <f>"6399"</f>
        <v>6399</v>
      </c>
      <c r="E380" t="str">
        <f>"51"</f>
        <v>51</v>
      </c>
      <c r="F380" t="str">
        <f>"001"</f>
        <v>001</v>
      </c>
      <c r="G380" t="str">
        <f>"5"</f>
        <v>5</v>
      </c>
      <c r="H380" t="str">
        <f>"22"</f>
        <v>22</v>
      </c>
      <c r="I380" t="str">
        <f>"0"</f>
        <v>0</v>
      </c>
      <c r="J380" t="str">
        <f>"00"</f>
        <v>00</v>
      </c>
      <c r="K380" t="s">
        <v>156</v>
      </c>
      <c r="L380" s="1">
        <v>23000</v>
      </c>
    </row>
    <row r="381" spans="1:12" x14ac:dyDescent="0.25">
      <c r="A381" t="s">
        <v>12</v>
      </c>
      <c r="B381" t="str">
        <f>"199"</f>
        <v>199</v>
      </c>
      <c r="C381" t="str">
        <f>"11"</f>
        <v>11</v>
      </c>
      <c r="D381" t="str">
        <f>"6411"</f>
        <v>6411</v>
      </c>
      <c r="E381" t="str">
        <f>"56"</f>
        <v>56</v>
      </c>
      <c r="F381" t="str">
        <f>"001"</f>
        <v>001</v>
      </c>
      <c r="G381" t="str">
        <f>"5"</f>
        <v>5</v>
      </c>
      <c r="H381" t="str">
        <f>"22"</f>
        <v>22</v>
      </c>
      <c r="I381" t="str">
        <f>"0"</f>
        <v>0</v>
      </c>
      <c r="J381" t="str">
        <f>"00"</f>
        <v>00</v>
      </c>
      <c r="K381" t="s">
        <v>157</v>
      </c>
      <c r="L381" s="1">
        <v>1500</v>
      </c>
    </row>
    <row r="382" spans="1:12" x14ac:dyDescent="0.25">
      <c r="A382" t="s">
        <v>12</v>
      </c>
      <c r="B382" t="str">
        <f>"199"</f>
        <v>199</v>
      </c>
      <c r="C382" t="str">
        <f>"11"</f>
        <v>11</v>
      </c>
      <c r="D382" t="str">
        <f>"6411"</f>
        <v>6411</v>
      </c>
      <c r="E382" t="str">
        <f>"51"</f>
        <v>51</v>
      </c>
      <c r="F382" t="str">
        <f>"001"</f>
        <v>001</v>
      </c>
      <c r="G382" t="str">
        <f>"5"</f>
        <v>5</v>
      </c>
      <c r="H382" t="str">
        <f>"22"</f>
        <v>22</v>
      </c>
      <c r="I382" t="str">
        <f>"0"</f>
        <v>0</v>
      </c>
      <c r="J382" t="str">
        <f>"00"</f>
        <v>00</v>
      </c>
      <c r="K382" t="s">
        <v>158</v>
      </c>
      <c r="L382" s="1">
        <v>7000</v>
      </c>
    </row>
    <row r="383" spans="1:12" x14ac:dyDescent="0.25">
      <c r="A383" t="s">
        <v>12</v>
      </c>
      <c r="B383" t="str">
        <f>"199"</f>
        <v>199</v>
      </c>
      <c r="C383" t="str">
        <f>"11"</f>
        <v>11</v>
      </c>
      <c r="D383" t="str">
        <f>"6412"</f>
        <v>6412</v>
      </c>
      <c r="E383" t="str">
        <f>"00"</f>
        <v>00</v>
      </c>
      <c r="F383" t="str">
        <f>"102"</f>
        <v>102</v>
      </c>
      <c r="G383" t="str">
        <f>"5"</f>
        <v>5</v>
      </c>
      <c r="H383" t="str">
        <f>"21"</f>
        <v>21</v>
      </c>
      <c r="I383" t="str">
        <f>"0"</f>
        <v>0</v>
      </c>
      <c r="J383" t="str">
        <f>"00"</f>
        <v>00</v>
      </c>
      <c r="K383" t="s">
        <v>159</v>
      </c>
      <c r="L383" s="1">
        <v>700</v>
      </c>
    </row>
    <row r="384" spans="1:12" x14ac:dyDescent="0.25">
      <c r="A384" t="s">
        <v>12</v>
      </c>
      <c r="B384" t="str">
        <f>"199"</f>
        <v>199</v>
      </c>
      <c r="C384" t="str">
        <f>"11"</f>
        <v>11</v>
      </c>
      <c r="D384" t="str">
        <f>"6412"</f>
        <v>6412</v>
      </c>
      <c r="E384" t="str">
        <f>"11"</f>
        <v>11</v>
      </c>
      <c r="F384" t="str">
        <f>"041"</f>
        <v>041</v>
      </c>
      <c r="G384" t="str">
        <f>"5"</f>
        <v>5</v>
      </c>
      <c r="H384" t="str">
        <f>"11"</f>
        <v>11</v>
      </c>
      <c r="I384" t="str">
        <f>"C"</f>
        <v>C</v>
      </c>
      <c r="J384" t="str">
        <f>"00"</f>
        <v>00</v>
      </c>
      <c r="K384" t="s">
        <v>160</v>
      </c>
      <c r="L384" s="1">
        <v>750</v>
      </c>
    </row>
    <row r="385" spans="1:12" x14ac:dyDescent="0.25">
      <c r="A385" t="s">
        <v>12</v>
      </c>
      <c r="B385" t="str">
        <f>"199"</f>
        <v>199</v>
      </c>
      <c r="C385" t="str">
        <f>"11"</f>
        <v>11</v>
      </c>
      <c r="D385" t="str">
        <f>"6412"</f>
        <v>6412</v>
      </c>
      <c r="E385" t="str">
        <f>"12"</f>
        <v>12</v>
      </c>
      <c r="F385" t="str">
        <f>"041"</f>
        <v>041</v>
      </c>
      <c r="G385" t="str">
        <f>"5"</f>
        <v>5</v>
      </c>
      <c r="H385" t="str">
        <f>"11"</f>
        <v>11</v>
      </c>
      <c r="I385" t="str">
        <f>"C"</f>
        <v>C</v>
      </c>
      <c r="J385" t="str">
        <f>"00"</f>
        <v>00</v>
      </c>
      <c r="K385" t="s">
        <v>161</v>
      </c>
      <c r="L385" s="1">
        <v>750</v>
      </c>
    </row>
    <row r="386" spans="1:12" x14ac:dyDescent="0.25">
      <c r="A386" t="s">
        <v>12</v>
      </c>
      <c r="B386" t="str">
        <f>"199"</f>
        <v>199</v>
      </c>
      <c r="C386" t="str">
        <f>"11"</f>
        <v>11</v>
      </c>
      <c r="D386" t="str">
        <f>"6412"</f>
        <v>6412</v>
      </c>
      <c r="E386" t="str">
        <f>"13"</f>
        <v>13</v>
      </c>
      <c r="F386" t="str">
        <f>"041"</f>
        <v>041</v>
      </c>
      <c r="G386" t="str">
        <f>"5"</f>
        <v>5</v>
      </c>
      <c r="H386" t="str">
        <f>"11"</f>
        <v>11</v>
      </c>
      <c r="I386" t="str">
        <f>"C"</f>
        <v>C</v>
      </c>
      <c r="J386" t="str">
        <f>"00"</f>
        <v>00</v>
      </c>
      <c r="K386" t="s">
        <v>162</v>
      </c>
      <c r="L386" s="1">
        <v>750</v>
      </c>
    </row>
    <row r="387" spans="1:12" x14ac:dyDescent="0.25">
      <c r="A387" t="s">
        <v>12</v>
      </c>
      <c r="B387" t="str">
        <f>"199"</f>
        <v>199</v>
      </c>
      <c r="C387" t="str">
        <f>"11"</f>
        <v>11</v>
      </c>
      <c r="D387" t="str">
        <f>"6412"</f>
        <v>6412</v>
      </c>
      <c r="E387" t="str">
        <f>"01"</f>
        <v>01</v>
      </c>
      <c r="F387" t="str">
        <f>"001"</f>
        <v>001</v>
      </c>
      <c r="G387" t="str">
        <f>"5"</f>
        <v>5</v>
      </c>
      <c r="H387" t="str">
        <f>"11"</f>
        <v>11</v>
      </c>
      <c r="I387" t="str">
        <f>"C"</f>
        <v>C</v>
      </c>
      <c r="J387" t="str">
        <f>"00"</f>
        <v>00</v>
      </c>
      <c r="K387" t="s">
        <v>163</v>
      </c>
      <c r="L387" s="1">
        <v>800</v>
      </c>
    </row>
    <row r="388" spans="1:12" x14ac:dyDescent="0.25">
      <c r="A388" t="s">
        <v>12</v>
      </c>
      <c r="B388" t="str">
        <f>"199"</f>
        <v>199</v>
      </c>
      <c r="C388" t="str">
        <f>"11"</f>
        <v>11</v>
      </c>
      <c r="D388" t="str">
        <f>"6412"</f>
        <v>6412</v>
      </c>
      <c r="E388" t="str">
        <f>"00"</f>
        <v>00</v>
      </c>
      <c r="F388" t="str">
        <f>"001"</f>
        <v>001</v>
      </c>
      <c r="G388" t="str">
        <f>"5"</f>
        <v>5</v>
      </c>
      <c r="H388" t="str">
        <f>"23"</f>
        <v>23</v>
      </c>
      <c r="I388" t="str">
        <f>"0"</f>
        <v>0</v>
      </c>
      <c r="J388" t="str">
        <f>"00"</f>
        <v>00</v>
      </c>
      <c r="K388" t="s">
        <v>164</v>
      </c>
      <c r="L388" s="1">
        <v>900</v>
      </c>
    </row>
    <row r="389" spans="1:12" x14ac:dyDescent="0.25">
      <c r="A389" t="s">
        <v>12</v>
      </c>
      <c r="B389" t="str">
        <f>"199"</f>
        <v>199</v>
      </c>
      <c r="C389" t="str">
        <f>"11"</f>
        <v>11</v>
      </c>
      <c r="D389" t="str">
        <f>"6412"</f>
        <v>6412</v>
      </c>
      <c r="E389" t="str">
        <f>"00"</f>
        <v>00</v>
      </c>
      <c r="F389" t="str">
        <f>"041"</f>
        <v>041</v>
      </c>
      <c r="G389" t="str">
        <f>"5"</f>
        <v>5</v>
      </c>
      <c r="H389" t="str">
        <f>"23"</f>
        <v>23</v>
      </c>
      <c r="I389" t="str">
        <f>"0"</f>
        <v>0</v>
      </c>
      <c r="J389" t="str">
        <f>"00"</f>
        <v>00</v>
      </c>
      <c r="K389" t="s">
        <v>164</v>
      </c>
      <c r="L389" s="1">
        <v>900</v>
      </c>
    </row>
    <row r="390" spans="1:12" x14ac:dyDescent="0.25">
      <c r="A390" t="s">
        <v>12</v>
      </c>
      <c r="B390" t="str">
        <f>"199"</f>
        <v>199</v>
      </c>
      <c r="C390" t="str">
        <f>"11"</f>
        <v>11</v>
      </c>
      <c r="D390" t="str">
        <f>"6412"</f>
        <v>6412</v>
      </c>
      <c r="E390" t="str">
        <f>"00"</f>
        <v>00</v>
      </c>
      <c r="F390" t="str">
        <f>"101"</f>
        <v>101</v>
      </c>
      <c r="G390" t="str">
        <f>"5"</f>
        <v>5</v>
      </c>
      <c r="H390" t="str">
        <f>"23"</f>
        <v>23</v>
      </c>
      <c r="I390" t="str">
        <f>"0"</f>
        <v>0</v>
      </c>
      <c r="J390" t="str">
        <f>"00"</f>
        <v>00</v>
      </c>
      <c r="K390" t="s">
        <v>164</v>
      </c>
      <c r="L390" s="1">
        <v>900</v>
      </c>
    </row>
    <row r="391" spans="1:12" x14ac:dyDescent="0.25">
      <c r="A391" t="s">
        <v>12</v>
      </c>
      <c r="B391" t="str">
        <f>"199"</f>
        <v>199</v>
      </c>
      <c r="C391" t="str">
        <f>"11"</f>
        <v>11</v>
      </c>
      <c r="D391" t="str">
        <f>"6412"</f>
        <v>6412</v>
      </c>
      <c r="E391" t="str">
        <f>"00"</f>
        <v>00</v>
      </c>
      <c r="F391" t="str">
        <f>"001"</f>
        <v>001</v>
      </c>
      <c r="G391" t="str">
        <f>"5"</f>
        <v>5</v>
      </c>
      <c r="H391" t="str">
        <f>"21"</f>
        <v>21</v>
      </c>
      <c r="I391" t="str">
        <f>"0"</f>
        <v>0</v>
      </c>
      <c r="J391" t="str">
        <f>"00"</f>
        <v>00</v>
      </c>
      <c r="K391" t="s">
        <v>159</v>
      </c>
      <c r="L391" s="1">
        <v>1000</v>
      </c>
    </row>
    <row r="392" spans="1:12" x14ac:dyDescent="0.25">
      <c r="A392" t="s">
        <v>12</v>
      </c>
      <c r="B392" t="str">
        <f>"199"</f>
        <v>199</v>
      </c>
      <c r="C392" t="str">
        <f>"11"</f>
        <v>11</v>
      </c>
      <c r="D392" t="str">
        <f>"6412"</f>
        <v>6412</v>
      </c>
      <c r="E392" t="str">
        <f>"00"</f>
        <v>00</v>
      </c>
      <c r="F392" t="str">
        <f>"041"</f>
        <v>041</v>
      </c>
      <c r="G392" t="str">
        <f>"5"</f>
        <v>5</v>
      </c>
      <c r="H392" t="str">
        <f>"21"</f>
        <v>21</v>
      </c>
      <c r="I392" t="str">
        <f>"0"</f>
        <v>0</v>
      </c>
      <c r="J392" t="str">
        <f>"00"</f>
        <v>00</v>
      </c>
      <c r="K392" t="s">
        <v>159</v>
      </c>
      <c r="L392" s="1">
        <v>1000</v>
      </c>
    </row>
    <row r="393" spans="1:12" x14ac:dyDescent="0.25">
      <c r="A393" t="s">
        <v>12</v>
      </c>
      <c r="B393" t="str">
        <f>"199"</f>
        <v>199</v>
      </c>
      <c r="C393" t="str">
        <f>"11"</f>
        <v>11</v>
      </c>
      <c r="D393" t="str">
        <f>"6412"</f>
        <v>6412</v>
      </c>
      <c r="E393" t="str">
        <f>"00"</f>
        <v>00</v>
      </c>
      <c r="F393" t="str">
        <f>"101"</f>
        <v>101</v>
      </c>
      <c r="G393" t="str">
        <f>"5"</f>
        <v>5</v>
      </c>
      <c r="H393" t="str">
        <f>"21"</f>
        <v>21</v>
      </c>
      <c r="I393" t="str">
        <f>"0"</f>
        <v>0</v>
      </c>
      <c r="J393" t="str">
        <f>"00"</f>
        <v>00</v>
      </c>
      <c r="K393" t="s">
        <v>159</v>
      </c>
      <c r="L393" s="1">
        <v>1000</v>
      </c>
    </row>
    <row r="394" spans="1:12" x14ac:dyDescent="0.25">
      <c r="A394" t="s">
        <v>12</v>
      </c>
      <c r="B394" t="str">
        <f>"199"</f>
        <v>199</v>
      </c>
      <c r="C394" t="str">
        <f>"11"</f>
        <v>11</v>
      </c>
      <c r="D394" t="str">
        <f>"6412"</f>
        <v>6412</v>
      </c>
      <c r="E394" t="str">
        <f>"10"</f>
        <v>10</v>
      </c>
      <c r="F394" t="str">
        <f>"041"</f>
        <v>041</v>
      </c>
      <c r="G394" t="str">
        <f>"5"</f>
        <v>5</v>
      </c>
      <c r="H394" t="str">
        <f>"11"</f>
        <v>11</v>
      </c>
      <c r="I394" t="str">
        <f>"C"</f>
        <v>C</v>
      </c>
      <c r="J394" t="str">
        <f>"00"</f>
        <v>00</v>
      </c>
      <c r="K394" t="s">
        <v>165</v>
      </c>
      <c r="L394" s="1">
        <v>1000</v>
      </c>
    </row>
    <row r="395" spans="1:12" x14ac:dyDescent="0.25">
      <c r="A395" t="s">
        <v>12</v>
      </c>
      <c r="B395" t="str">
        <f>"199"</f>
        <v>199</v>
      </c>
      <c r="C395" t="str">
        <f>"11"</f>
        <v>11</v>
      </c>
      <c r="D395" t="str">
        <f>"6412"</f>
        <v>6412</v>
      </c>
      <c r="E395" t="str">
        <f>"00"</f>
        <v>00</v>
      </c>
      <c r="F395" t="str">
        <f>"102"</f>
        <v>102</v>
      </c>
      <c r="G395" t="str">
        <f>"5"</f>
        <v>5</v>
      </c>
      <c r="H395" t="str">
        <f>"11"</f>
        <v>11</v>
      </c>
      <c r="I395" t="str">
        <f>"C"</f>
        <v>C</v>
      </c>
      <c r="J395" t="str">
        <f>"00"</f>
        <v>00</v>
      </c>
      <c r="K395" t="s">
        <v>166</v>
      </c>
      <c r="L395" s="1">
        <v>1200</v>
      </c>
    </row>
    <row r="396" spans="1:12" x14ac:dyDescent="0.25">
      <c r="A396" t="s">
        <v>12</v>
      </c>
      <c r="B396" t="str">
        <f>"199"</f>
        <v>199</v>
      </c>
      <c r="C396" t="str">
        <f>"11"</f>
        <v>11</v>
      </c>
      <c r="D396" t="str">
        <f>"6412"</f>
        <v>6412</v>
      </c>
      <c r="E396" t="str">
        <f>"00"</f>
        <v>00</v>
      </c>
      <c r="F396" t="str">
        <f>"041"</f>
        <v>041</v>
      </c>
      <c r="G396" t="str">
        <f>"5"</f>
        <v>5</v>
      </c>
      <c r="H396" t="str">
        <f>"11"</f>
        <v>11</v>
      </c>
      <c r="I396" t="str">
        <f>"0"</f>
        <v>0</v>
      </c>
      <c r="J396" t="str">
        <f>"BA"</f>
        <v>BA</v>
      </c>
      <c r="K396" t="s">
        <v>164</v>
      </c>
      <c r="L396" s="1">
        <v>2000</v>
      </c>
    </row>
    <row r="397" spans="1:12" x14ac:dyDescent="0.25">
      <c r="A397" t="s">
        <v>12</v>
      </c>
      <c r="B397" t="str">
        <f>"199"</f>
        <v>199</v>
      </c>
      <c r="C397" t="str">
        <f>"11"</f>
        <v>11</v>
      </c>
      <c r="D397" t="str">
        <f>"6412"</f>
        <v>6412</v>
      </c>
      <c r="E397" t="str">
        <f>"52"</f>
        <v>52</v>
      </c>
      <c r="F397" t="str">
        <f>"001"</f>
        <v>001</v>
      </c>
      <c r="G397" t="str">
        <f>"5"</f>
        <v>5</v>
      </c>
      <c r="H397" t="str">
        <f>"22"</f>
        <v>22</v>
      </c>
      <c r="I397" t="str">
        <f>"0"</f>
        <v>0</v>
      </c>
      <c r="J397" t="str">
        <f>"00"</f>
        <v>00</v>
      </c>
      <c r="K397" t="s">
        <v>167</v>
      </c>
      <c r="L397" s="1">
        <v>3000</v>
      </c>
    </row>
    <row r="398" spans="1:12" x14ac:dyDescent="0.25">
      <c r="A398" t="s">
        <v>12</v>
      </c>
      <c r="B398" t="str">
        <f>"199"</f>
        <v>199</v>
      </c>
      <c r="C398" t="str">
        <f>"11"</f>
        <v>11</v>
      </c>
      <c r="D398" t="str">
        <f>"6412"</f>
        <v>6412</v>
      </c>
      <c r="E398" t="str">
        <f>"51"</f>
        <v>51</v>
      </c>
      <c r="F398" t="str">
        <f>"001"</f>
        <v>001</v>
      </c>
      <c r="G398" t="str">
        <f>"5"</f>
        <v>5</v>
      </c>
      <c r="H398" t="str">
        <f>"22"</f>
        <v>22</v>
      </c>
      <c r="I398" t="str">
        <f>"0"</f>
        <v>0</v>
      </c>
      <c r="J398" t="str">
        <f>"00"</f>
        <v>00</v>
      </c>
      <c r="K398" t="s">
        <v>168</v>
      </c>
      <c r="L398" s="1">
        <v>3500</v>
      </c>
    </row>
    <row r="399" spans="1:12" x14ac:dyDescent="0.25">
      <c r="A399" t="s">
        <v>12</v>
      </c>
      <c r="B399" t="str">
        <f>"199"</f>
        <v>199</v>
      </c>
      <c r="C399" t="str">
        <f>"11"</f>
        <v>11</v>
      </c>
      <c r="D399" t="str">
        <f>"6412"</f>
        <v>6412</v>
      </c>
      <c r="E399" t="str">
        <f>"00"</f>
        <v>00</v>
      </c>
      <c r="F399" t="str">
        <f>"001"</f>
        <v>001</v>
      </c>
      <c r="G399" t="str">
        <f>"5"</f>
        <v>5</v>
      </c>
      <c r="H399" t="str">
        <f>"11"</f>
        <v>11</v>
      </c>
      <c r="I399" t="str">
        <f>"0"</f>
        <v>0</v>
      </c>
      <c r="J399" t="str">
        <f>"BA"</f>
        <v>BA</v>
      </c>
      <c r="K399" t="s">
        <v>164</v>
      </c>
      <c r="L399" s="1">
        <v>4000</v>
      </c>
    </row>
    <row r="400" spans="1:12" x14ac:dyDescent="0.25">
      <c r="A400" t="s">
        <v>12</v>
      </c>
      <c r="B400" t="str">
        <f>"199"</f>
        <v>199</v>
      </c>
      <c r="C400" t="str">
        <f>"11"</f>
        <v>11</v>
      </c>
      <c r="D400" t="str">
        <f>"6412"</f>
        <v>6412</v>
      </c>
      <c r="E400" t="str">
        <f>"00"</f>
        <v>00</v>
      </c>
      <c r="F400" t="str">
        <f>"001"</f>
        <v>001</v>
      </c>
      <c r="G400" t="str">
        <f>"5"</f>
        <v>5</v>
      </c>
      <c r="H400" t="str">
        <f>"11"</f>
        <v>11</v>
      </c>
      <c r="I400" t="str">
        <f>"C"</f>
        <v>C</v>
      </c>
      <c r="J400" t="str">
        <f>"00"</f>
        <v>00</v>
      </c>
      <c r="K400" t="s">
        <v>169</v>
      </c>
      <c r="L400" s="1">
        <v>5000</v>
      </c>
    </row>
    <row r="401" spans="1:12" x14ac:dyDescent="0.25">
      <c r="A401" t="s">
        <v>12</v>
      </c>
      <c r="B401" t="str">
        <f>"199"</f>
        <v>199</v>
      </c>
      <c r="C401" t="str">
        <f>"11"</f>
        <v>11</v>
      </c>
      <c r="D401" t="str">
        <f>"6494"</f>
        <v>6494</v>
      </c>
      <c r="E401" t="str">
        <f>"00"</f>
        <v>00</v>
      </c>
      <c r="F401" t="str">
        <f>"041"</f>
        <v>041</v>
      </c>
      <c r="G401" t="str">
        <f>"5"</f>
        <v>5</v>
      </c>
      <c r="H401" t="str">
        <f>"11"</f>
        <v>11</v>
      </c>
      <c r="I401" t="str">
        <f>"C"</f>
        <v>C</v>
      </c>
      <c r="J401" t="str">
        <f>"00"</f>
        <v>00</v>
      </c>
      <c r="K401" t="s">
        <v>170</v>
      </c>
      <c r="L401" s="1">
        <v>500</v>
      </c>
    </row>
    <row r="402" spans="1:12" x14ac:dyDescent="0.25">
      <c r="A402" t="s">
        <v>12</v>
      </c>
      <c r="B402" t="str">
        <f>"199"</f>
        <v>199</v>
      </c>
      <c r="C402" t="str">
        <f>"11"</f>
        <v>11</v>
      </c>
      <c r="D402" t="str">
        <f>"6495"</f>
        <v>6495</v>
      </c>
      <c r="E402" t="str">
        <f>"56"</f>
        <v>56</v>
      </c>
      <c r="F402" t="str">
        <f>"001"</f>
        <v>001</v>
      </c>
      <c r="G402" t="str">
        <f>"5"</f>
        <v>5</v>
      </c>
      <c r="H402" t="str">
        <f>"22"</f>
        <v>22</v>
      </c>
      <c r="I402" t="str">
        <f>"0"</f>
        <v>0</v>
      </c>
      <c r="J402" t="str">
        <f>"00"</f>
        <v>00</v>
      </c>
      <c r="K402" t="s">
        <v>171</v>
      </c>
      <c r="L402" s="1">
        <v>50</v>
      </c>
    </row>
    <row r="403" spans="1:12" x14ac:dyDescent="0.25">
      <c r="A403" t="s">
        <v>12</v>
      </c>
      <c r="B403" t="str">
        <f>"199"</f>
        <v>199</v>
      </c>
      <c r="C403" t="str">
        <f>"11"</f>
        <v>11</v>
      </c>
      <c r="D403" t="str">
        <f>"6495"</f>
        <v>6495</v>
      </c>
      <c r="E403" t="str">
        <f>"00"</f>
        <v>00</v>
      </c>
      <c r="F403" t="str">
        <f>"999"</f>
        <v>999</v>
      </c>
      <c r="G403" t="str">
        <f>"5"</f>
        <v>5</v>
      </c>
      <c r="H403" t="str">
        <f>"21"</f>
        <v>21</v>
      </c>
      <c r="I403" t="str">
        <f>"0"</f>
        <v>0</v>
      </c>
      <c r="J403" t="str">
        <f>"00"</f>
        <v>00</v>
      </c>
      <c r="K403" t="s">
        <v>172</v>
      </c>
      <c r="L403" s="1">
        <v>200</v>
      </c>
    </row>
    <row r="404" spans="1:12" x14ac:dyDescent="0.25">
      <c r="A404" t="s">
        <v>12</v>
      </c>
      <c r="B404" t="str">
        <f>"199"</f>
        <v>199</v>
      </c>
      <c r="C404" t="str">
        <f>"11"</f>
        <v>11</v>
      </c>
      <c r="D404" t="str">
        <f>"6495"</f>
        <v>6495</v>
      </c>
      <c r="E404" t="str">
        <f>"52"</f>
        <v>52</v>
      </c>
      <c r="F404" t="str">
        <f>"001"</f>
        <v>001</v>
      </c>
      <c r="G404" t="str">
        <f>"5"</f>
        <v>5</v>
      </c>
      <c r="H404" t="str">
        <f>"22"</f>
        <v>22</v>
      </c>
      <c r="I404" t="str">
        <f>"0"</f>
        <v>0</v>
      </c>
      <c r="J404" t="str">
        <f>"00"</f>
        <v>00</v>
      </c>
      <c r="K404" t="s">
        <v>173</v>
      </c>
      <c r="L404" s="1">
        <v>200</v>
      </c>
    </row>
    <row r="405" spans="1:12" x14ac:dyDescent="0.25">
      <c r="A405" t="s">
        <v>12</v>
      </c>
      <c r="B405" t="str">
        <f>"199"</f>
        <v>199</v>
      </c>
      <c r="C405" t="str">
        <f>"11"</f>
        <v>11</v>
      </c>
      <c r="D405" t="str">
        <f>"6495"</f>
        <v>6495</v>
      </c>
      <c r="E405" t="str">
        <f>"00"</f>
        <v>00</v>
      </c>
      <c r="F405" t="str">
        <f>"001"</f>
        <v>001</v>
      </c>
      <c r="G405" t="str">
        <f>"5"</f>
        <v>5</v>
      </c>
      <c r="H405" t="str">
        <f>"11"</f>
        <v>11</v>
      </c>
      <c r="I405" t="str">
        <f>"0"</f>
        <v>0</v>
      </c>
      <c r="J405" t="str">
        <f>"BA"</f>
        <v>BA</v>
      </c>
      <c r="K405" t="s">
        <v>174</v>
      </c>
      <c r="L405" s="1">
        <v>1200</v>
      </c>
    </row>
    <row r="406" spans="1:12" x14ac:dyDescent="0.25">
      <c r="A406" t="s">
        <v>12</v>
      </c>
      <c r="B406" t="str">
        <f>"199"</f>
        <v>199</v>
      </c>
      <c r="C406" t="str">
        <f>"11"</f>
        <v>11</v>
      </c>
      <c r="D406" t="str">
        <f>"6495"</f>
        <v>6495</v>
      </c>
      <c r="E406" t="str">
        <f>"53"</f>
        <v>53</v>
      </c>
      <c r="F406" t="str">
        <f>"001"</f>
        <v>001</v>
      </c>
      <c r="G406" t="str">
        <f>"5"</f>
        <v>5</v>
      </c>
      <c r="H406" t="str">
        <f>"22"</f>
        <v>22</v>
      </c>
      <c r="I406" t="str">
        <f>"0"</f>
        <v>0</v>
      </c>
      <c r="J406" t="str">
        <f>"00"</f>
        <v>00</v>
      </c>
      <c r="K406" t="s">
        <v>175</v>
      </c>
      <c r="L406" s="1">
        <v>1200</v>
      </c>
    </row>
    <row r="407" spans="1:12" x14ac:dyDescent="0.25">
      <c r="A407" t="s">
        <v>12</v>
      </c>
      <c r="B407" t="str">
        <f>"199"</f>
        <v>199</v>
      </c>
      <c r="C407" t="str">
        <f>"11"</f>
        <v>11</v>
      </c>
      <c r="D407" t="str">
        <f>"6495"</f>
        <v>6495</v>
      </c>
      <c r="E407" t="str">
        <f>"51"</f>
        <v>51</v>
      </c>
      <c r="F407" t="str">
        <f>"001"</f>
        <v>001</v>
      </c>
      <c r="G407" t="str">
        <f>"5"</f>
        <v>5</v>
      </c>
      <c r="H407" t="str">
        <f>"22"</f>
        <v>22</v>
      </c>
      <c r="I407" t="str">
        <f>"0"</f>
        <v>0</v>
      </c>
      <c r="J407" t="str">
        <f>"00"</f>
        <v>00</v>
      </c>
      <c r="K407" t="s">
        <v>176</v>
      </c>
      <c r="L407" s="1">
        <v>2000</v>
      </c>
    </row>
    <row r="408" spans="1:12" x14ac:dyDescent="0.25">
      <c r="A408" t="s">
        <v>12</v>
      </c>
      <c r="B408" t="str">
        <f>"199"</f>
        <v>199</v>
      </c>
      <c r="C408" t="str">
        <f>"11"</f>
        <v>11</v>
      </c>
      <c r="D408" t="str">
        <f>"6497"</f>
        <v>6497</v>
      </c>
      <c r="E408" t="str">
        <f>"00"</f>
        <v>00</v>
      </c>
      <c r="F408" t="str">
        <f>"102"</f>
        <v>102</v>
      </c>
      <c r="G408" t="str">
        <f>"5"</f>
        <v>5</v>
      </c>
      <c r="H408" t="str">
        <f>"11"</f>
        <v>11</v>
      </c>
      <c r="I408" t="str">
        <f>"C"</f>
        <v>C</v>
      </c>
      <c r="J408" t="str">
        <f>"00"</f>
        <v>00</v>
      </c>
      <c r="K408" t="s">
        <v>177</v>
      </c>
      <c r="L408" s="1">
        <v>400</v>
      </c>
    </row>
    <row r="409" spans="1:12" x14ac:dyDescent="0.25">
      <c r="A409" t="s">
        <v>12</v>
      </c>
      <c r="B409" t="str">
        <f>"199"</f>
        <v>199</v>
      </c>
      <c r="C409" t="str">
        <f>"11"</f>
        <v>11</v>
      </c>
      <c r="D409" t="str">
        <f>"6497"</f>
        <v>6497</v>
      </c>
      <c r="E409" t="str">
        <f>"00"</f>
        <v>00</v>
      </c>
      <c r="F409" t="str">
        <f>"041"</f>
        <v>041</v>
      </c>
      <c r="G409" t="str">
        <f>"5"</f>
        <v>5</v>
      </c>
      <c r="H409" t="str">
        <f>"11"</f>
        <v>11</v>
      </c>
      <c r="I409" t="str">
        <f>"C"</f>
        <v>C</v>
      </c>
      <c r="J409" t="str">
        <f>"00"</f>
        <v>00</v>
      </c>
      <c r="K409" t="s">
        <v>177</v>
      </c>
      <c r="L409" s="1">
        <v>1000</v>
      </c>
    </row>
    <row r="410" spans="1:12" x14ac:dyDescent="0.25">
      <c r="A410" t="s">
        <v>12</v>
      </c>
      <c r="B410" t="str">
        <f>"199"</f>
        <v>199</v>
      </c>
      <c r="C410" t="str">
        <f>"11"</f>
        <v>11</v>
      </c>
      <c r="D410" t="str">
        <f>"6497"</f>
        <v>6497</v>
      </c>
      <c r="E410" t="str">
        <f>"00"</f>
        <v>00</v>
      </c>
      <c r="F410" t="str">
        <f>"001"</f>
        <v>001</v>
      </c>
      <c r="G410" t="str">
        <f>"5"</f>
        <v>5</v>
      </c>
      <c r="H410" t="str">
        <f>"11"</f>
        <v>11</v>
      </c>
      <c r="I410" t="str">
        <f>"0"</f>
        <v>0</v>
      </c>
      <c r="J410" t="str">
        <f>"BA"</f>
        <v>BA</v>
      </c>
      <c r="K410" t="s">
        <v>177</v>
      </c>
      <c r="L410" s="1">
        <v>2500</v>
      </c>
    </row>
    <row r="411" spans="1:12" x14ac:dyDescent="0.25">
      <c r="A411" t="s">
        <v>12</v>
      </c>
      <c r="B411" t="str">
        <f>"199"</f>
        <v>199</v>
      </c>
      <c r="C411" t="str">
        <f>"11"</f>
        <v>11</v>
      </c>
      <c r="D411" t="str">
        <f>"6499"</f>
        <v>6499</v>
      </c>
      <c r="E411" t="str">
        <f>"03"</f>
        <v>03</v>
      </c>
      <c r="F411" t="str">
        <f>"101"</f>
        <v>101</v>
      </c>
      <c r="G411" t="str">
        <f>"5"</f>
        <v>5</v>
      </c>
      <c r="H411" t="str">
        <f>"11"</f>
        <v>11</v>
      </c>
      <c r="I411" t="str">
        <f>"C"</f>
        <v>C</v>
      </c>
      <c r="J411" t="str">
        <f>"00"</f>
        <v>00</v>
      </c>
      <c r="K411" t="s">
        <v>178</v>
      </c>
      <c r="L411" s="1">
        <v>200</v>
      </c>
    </row>
    <row r="412" spans="1:12" x14ac:dyDescent="0.25">
      <c r="A412" t="s">
        <v>12</v>
      </c>
      <c r="B412" t="str">
        <f>"199"</f>
        <v>199</v>
      </c>
      <c r="C412" t="str">
        <f>"11"</f>
        <v>11</v>
      </c>
      <c r="D412" t="str">
        <f>"6499"</f>
        <v>6499</v>
      </c>
      <c r="E412" t="str">
        <f>"00"</f>
        <v>00</v>
      </c>
      <c r="F412" t="str">
        <f>"001"</f>
        <v>001</v>
      </c>
      <c r="G412" t="str">
        <f>"5"</f>
        <v>5</v>
      </c>
      <c r="H412" t="str">
        <f>"23"</f>
        <v>23</v>
      </c>
      <c r="I412" t="str">
        <f>"0"</f>
        <v>0</v>
      </c>
      <c r="J412" t="str">
        <f>"00"</f>
        <v>00</v>
      </c>
      <c r="K412" t="s">
        <v>179</v>
      </c>
      <c r="L412" s="1">
        <v>250</v>
      </c>
    </row>
    <row r="413" spans="1:12" x14ac:dyDescent="0.25">
      <c r="A413" t="s">
        <v>12</v>
      </c>
      <c r="B413" t="str">
        <f>"199"</f>
        <v>199</v>
      </c>
      <c r="C413" t="str">
        <f>"11"</f>
        <v>11</v>
      </c>
      <c r="D413" t="str">
        <f>"6499"</f>
        <v>6499</v>
      </c>
      <c r="E413" t="str">
        <f>"00"</f>
        <v>00</v>
      </c>
      <c r="F413" t="str">
        <f>"041"</f>
        <v>041</v>
      </c>
      <c r="G413" t="str">
        <f>"5"</f>
        <v>5</v>
      </c>
      <c r="H413" t="str">
        <f>"23"</f>
        <v>23</v>
      </c>
      <c r="I413" t="str">
        <f>"0"</f>
        <v>0</v>
      </c>
      <c r="J413" t="str">
        <f>"00"</f>
        <v>00</v>
      </c>
      <c r="K413" t="s">
        <v>179</v>
      </c>
      <c r="L413" s="1">
        <v>250</v>
      </c>
    </row>
    <row r="414" spans="1:12" x14ac:dyDescent="0.25">
      <c r="A414" t="s">
        <v>12</v>
      </c>
      <c r="B414" t="str">
        <f>"199"</f>
        <v>199</v>
      </c>
      <c r="C414" t="str">
        <f>"11"</f>
        <v>11</v>
      </c>
      <c r="D414" t="str">
        <f>"6499"</f>
        <v>6499</v>
      </c>
      <c r="E414" t="str">
        <f>"00"</f>
        <v>00</v>
      </c>
      <c r="F414" t="str">
        <f>"101"</f>
        <v>101</v>
      </c>
      <c r="G414" t="str">
        <f>"5"</f>
        <v>5</v>
      </c>
      <c r="H414" t="str">
        <f>"23"</f>
        <v>23</v>
      </c>
      <c r="I414" t="str">
        <f>"0"</f>
        <v>0</v>
      </c>
      <c r="J414" t="str">
        <f>"00"</f>
        <v>00</v>
      </c>
      <c r="K414" t="s">
        <v>179</v>
      </c>
      <c r="L414" s="1">
        <v>250</v>
      </c>
    </row>
    <row r="415" spans="1:12" x14ac:dyDescent="0.25">
      <c r="A415" t="s">
        <v>12</v>
      </c>
      <c r="B415" t="str">
        <f>"199"</f>
        <v>199</v>
      </c>
      <c r="C415" t="str">
        <f>"11"</f>
        <v>11</v>
      </c>
      <c r="D415" t="str">
        <f>"6499"</f>
        <v>6499</v>
      </c>
      <c r="E415" t="str">
        <f>"00"</f>
        <v>00</v>
      </c>
      <c r="F415" t="str">
        <f>"102"</f>
        <v>102</v>
      </c>
      <c r="G415" t="str">
        <f>"5"</f>
        <v>5</v>
      </c>
      <c r="H415" t="str">
        <f>"23"</f>
        <v>23</v>
      </c>
      <c r="I415" t="str">
        <f>"0"</f>
        <v>0</v>
      </c>
      <c r="J415" t="str">
        <f>"00"</f>
        <v>00</v>
      </c>
      <c r="K415" t="s">
        <v>179</v>
      </c>
      <c r="L415" s="1">
        <v>250</v>
      </c>
    </row>
    <row r="416" spans="1:12" x14ac:dyDescent="0.25">
      <c r="A416" t="s">
        <v>12</v>
      </c>
      <c r="B416" t="str">
        <f>"199"</f>
        <v>199</v>
      </c>
      <c r="C416" t="str">
        <f>"11"</f>
        <v>11</v>
      </c>
      <c r="D416" t="str">
        <f>"6499"</f>
        <v>6499</v>
      </c>
      <c r="E416" t="str">
        <f>"04"</f>
        <v>04</v>
      </c>
      <c r="F416" t="str">
        <f>"101"</f>
        <v>101</v>
      </c>
      <c r="G416" t="str">
        <f>"5"</f>
        <v>5</v>
      </c>
      <c r="H416" t="str">
        <f>"11"</f>
        <v>11</v>
      </c>
      <c r="I416" t="str">
        <f>"C"</f>
        <v>C</v>
      </c>
      <c r="J416" t="str">
        <f>"00"</f>
        <v>00</v>
      </c>
      <c r="K416" t="s">
        <v>180</v>
      </c>
      <c r="L416" s="1">
        <v>300</v>
      </c>
    </row>
    <row r="417" spans="1:12" x14ac:dyDescent="0.25">
      <c r="A417" t="s">
        <v>12</v>
      </c>
      <c r="B417" t="str">
        <f>"199"</f>
        <v>199</v>
      </c>
      <c r="C417" t="str">
        <f>"11"</f>
        <v>11</v>
      </c>
      <c r="D417" t="str">
        <f>"6499"</f>
        <v>6499</v>
      </c>
      <c r="E417" t="str">
        <f>"00"</f>
        <v>00</v>
      </c>
      <c r="F417" t="str">
        <f>"102"</f>
        <v>102</v>
      </c>
      <c r="G417" t="str">
        <f>"5"</f>
        <v>5</v>
      </c>
      <c r="H417" t="str">
        <f>"11"</f>
        <v>11</v>
      </c>
      <c r="I417" t="str">
        <f>"C"</f>
        <v>C</v>
      </c>
      <c r="J417" t="str">
        <f>"00"</f>
        <v>00</v>
      </c>
      <c r="K417" t="s">
        <v>181</v>
      </c>
      <c r="L417" s="1">
        <v>400</v>
      </c>
    </row>
    <row r="418" spans="1:12" x14ac:dyDescent="0.25">
      <c r="A418" t="s">
        <v>12</v>
      </c>
      <c r="B418" t="str">
        <f>"199"</f>
        <v>199</v>
      </c>
      <c r="C418" t="str">
        <f>"11"</f>
        <v>11</v>
      </c>
      <c r="D418" t="str">
        <f>"6499"</f>
        <v>6499</v>
      </c>
      <c r="E418" t="str">
        <f>"00"</f>
        <v>00</v>
      </c>
      <c r="F418" t="str">
        <f>"102"</f>
        <v>102</v>
      </c>
      <c r="G418" t="str">
        <f>"5"</f>
        <v>5</v>
      </c>
      <c r="H418" t="str">
        <f>"25"</f>
        <v>25</v>
      </c>
      <c r="I418" t="str">
        <f>"0"</f>
        <v>0</v>
      </c>
      <c r="J418" t="str">
        <f>"00"</f>
        <v>00</v>
      </c>
      <c r="K418" t="s">
        <v>182</v>
      </c>
      <c r="L418" s="1">
        <v>500</v>
      </c>
    </row>
    <row r="419" spans="1:12" x14ac:dyDescent="0.25">
      <c r="A419" t="s">
        <v>12</v>
      </c>
      <c r="B419" t="str">
        <f>"199"</f>
        <v>199</v>
      </c>
      <c r="C419" t="str">
        <f>"11"</f>
        <v>11</v>
      </c>
      <c r="D419" t="str">
        <f>"6499"</f>
        <v>6499</v>
      </c>
      <c r="E419" t="str">
        <f>"01"</f>
        <v>01</v>
      </c>
      <c r="F419" t="str">
        <f>"041"</f>
        <v>041</v>
      </c>
      <c r="G419" t="str">
        <f>"5"</f>
        <v>5</v>
      </c>
      <c r="H419" t="str">
        <f>"11"</f>
        <v>11</v>
      </c>
      <c r="I419" t="str">
        <f>"C"</f>
        <v>C</v>
      </c>
      <c r="J419" t="str">
        <f>"00"</f>
        <v>00</v>
      </c>
      <c r="K419" t="s">
        <v>183</v>
      </c>
      <c r="L419" s="1">
        <v>500</v>
      </c>
    </row>
    <row r="420" spans="1:12" x14ac:dyDescent="0.25">
      <c r="A420" t="s">
        <v>12</v>
      </c>
      <c r="B420" t="str">
        <f>"199"</f>
        <v>199</v>
      </c>
      <c r="C420" t="str">
        <f>"11"</f>
        <v>11</v>
      </c>
      <c r="D420" t="str">
        <f>"6499"</f>
        <v>6499</v>
      </c>
      <c r="E420" t="str">
        <f>"02"</f>
        <v>02</v>
      </c>
      <c r="F420" t="str">
        <f>"001"</f>
        <v>001</v>
      </c>
      <c r="G420" t="str">
        <f>"5"</f>
        <v>5</v>
      </c>
      <c r="H420" t="str">
        <f>"11"</f>
        <v>11</v>
      </c>
      <c r="I420" t="str">
        <f>"C"</f>
        <v>C</v>
      </c>
      <c r="J420" t="str">
        <f>"00"</f>
        <v>00</v>
      </c>
      <c r="K420" t="s">
        <v>184</v>
      </c>
      <c r="L420" s="1">
        <v>500</v>
      </c>
    </row>
    <row r="421" spans="1:12" x14ac:dyDescent="0.25">
      <c r="A421" t="s">
        <v>12</v>
      </c>
      <c r="B421" t="str">
        <f>"199"</f>
        <v>199</v>
      </c>
      <c r="C421" t="str">
        <f>"11"</f>
        <v>11</v>
      </c>
      <c r="D421" t="str">
        <f>"6499"</f>
        <v>6499</v>
      </c>
      <c r="E421" t="str">
        <f>"01"</f>
        <v>01</v>
      </c>
      <c r="F421" t="str">
        <f>"001"</f>
        <v>001</v>
      </c>
      <c r="G421" t="str">
        <f>"5"</f>
        <v>5</v>
      </c>
      <c r="H421" t="str">
        <f>"11"</f>
        <v>11</v>
      </c>
      <c r="I421" t="str">
        <f>"C"</f>
        <v>C</v>
      </c>
      <c r="J421" t="str">
        <f>"00"</f>
        <v>00</v>
      </c>
      <c r="K421" t="s">
        <v>185</v>
      </c>
      <c r="L421" s="1">
        <v>800</v>
      </c>
    </row>
    <row r="422" spans="1:12" x14ac:dyDescent="0.25">
      <c r="A422" t="s">
        <v>12</v>
      </c>
      <c r="B422" t="str">
        <f>"199"</f>
        <v>199</v>
      </c>
      <c r="C422" t="str">
        <f>"11"</f>
        <v>11</v>
      </c>
      <c r="D422" t="str">
        <f>"6499"</f>
        <v>6499</v>
      </c>
      <c r="E422" t="str">
        <f>"00"</f>
        <v>00</v>
      </c>
      <c r="F422" t="str">
        <f>"001"</f>
        <v>001</v>
      </c>
      <c r="G422" t="str">
        <f>"5"</f>
        <v>5</v>
      </c>
      <c r="H422" t="str">
        <f>"11"</f>
        <v>11</v>
      </c>
      <c r="I422" t="str">
        <f>"C"</f>
        <v>C</v>
      </c>
      <c r="J422" t="str">
        <f>"00"</f>
        <v>00</v>
      </c>
      <c r="K422" t="s">
        <v>186</v>
      </c>
      <c r="L422" s="1">
        <v>1000</v>
      </c>
    </row>
    <row r="423" spans="1:12" x14ac:dyDescent="0.25">
      <c r="A423" t="s">
        <v>12</v>
      </c>
      <c r="B423" t="str">
        <f>"199"</f>
        <v>199</v>
      </c>
      <c r="C423" t="str">
        <f>"11"</f>
        <v>11</v>
      </c>
      <c r="D423" t="str">
        <f>"6499"</f>
        <v>6499</v>
      </c>
      <c r="E423" t="str">
        <f>"01"</f>
        <v>01</v>
      </c>
      <c r="F423" t="str">
        <f>"101"</f>
        <v>101</v>
      </c>
      <c r="G423" t="str">
        <f>"5"</f>
        <v>5</v>
      </c>
      <c r="H423" t="str">
        <f>"11"</f>
        <v>11</v>
      </c>
      <c r="I423" t="str">
        <f>"C"</f>
        <v>C</v>
      </c>
      <c r="J423" t="str">
        <f>"00"</f>
        <v>00</v>
      </c>
      <c r="K423" t="s">
        <v>187</v>
      </c>
      <c r="L423" s="1">
        <v>1000</v>
      </c>
    </row>
    <row r="424" spans="1:12" x14ac:dyDescent="0.25">
      <c r="A424" t="s">
        <v>12</v>
      </c>
      <c r="B424" t="str">
        <f>"199"</f>
        <v>199</v>
      </c>
      <c r="C424" t="str">
        <f>"11"</f>
        <v>11</v>
      </c>
      <c r="D424" t="str">
        <f>"6499"</f>
        <v>6499</v>
      </c>
      <c r="E424" t="str">
        <f>"03"</f>
        <v>03</v>
      </c>
      <c r="F424" t="str">
        <f>"001"</f>
        <v>001</v>
      </c>
      <c r="G424" t="str">
        <f>"5"</f>
        <v>5</v>
      </c>
      <c r="H424" t="str">
        <f>"38"</f>
        <v>38</v>
      </c>
      <c r="I424" t="str">
        <f>"0"</f>
        <v>0</v>
      </c>
      <c r="J424" t="str">
        <f>"00"</f>
        <v>00</v>
      </c>
      <c r="K424" t="s">
        <v>188</v>
      </c>
      <c r="L424" s="1">
        <v>1000</v>
      </c>
    </row>
    <row r="425" spans="1:12" x14ac:dyDescent="0.25">
      <c r="A425" t="s">
        <v>12</v>
      </c>
      <c r="B425" t="str">
        <f>"199"</f>
        <v>199</v>
      </c>
      <c r="C425" t="str">
        <f>"11"</f>
        <v>11</v>
      </c>
      <c r="D425" t="str">
        <f>"6499"</f>
        <v>6499</v>
      </c>
      <c r="E425" t="str">
        <f>"51"</f>
        <v>51</v>
      </c>
      <c r="F425" t="str">
        <f>"001"</f>
        <v>001</v>
      </c>
      <c r="G425" t="str">
        <f>"5"</f>
        <v>5</v>
      </c>
      <c r="H425" t="str">
        <f>"22"</f>
        <v>22</v>
      </c>
      <c r="I425" t="str">
        <f>"0"</f>
        <v>0</v>
      </c>
      <c r="J425" t="str">
        <f>"00"</f>
        <v>00</v>
      </c>
      <c r="K425" t="s">
        <v>189</v>
      </c>
      <c r="L425" s="1">
        <v>1000</v>
      </c>
    </row>
    <row r="426" spans="1:12" x14ac:dyDescent="0.25">
      <c r="A426" t="s">
        <v>12</v>
      </c>
      <c r="B426" t="str">
        <f>"199"</f>
        <v>199</v>
      </c>
      <c r="C426" t="str">
        <f>"11"</f>
        <v>11</v>
      </c>
      <c r="D426" t="str">
        <f>"6499"</f>
        <v>6499</v>
      </c>
      <c r="E426" t="str">
        <f>"02"</f>
        <v>02</v>
      </c>
      <c r="F426" t="str">
        <f>"101"</f>
        <v>101</v>
      </c>
      <c r="G426" t="str">
        <f>"5"</f>
        <v>5</v>
      </c>
      <c r="H426" t="str">
        <f>"11"</f>
        <v>11</v>
      </c>
      <c r="I426" t="str">
        <f>"C"</f>
        <v>C</v>
      </c>
      <c r="J426" t="str">
        <f>"00"</f>
        <v>00</v>
      </c>
      <c r="K426" t="s">
        <v>184</v>
      </c>
      <c r="L426" s="1">
        <v>1100</v>
      </c>
    </row>
    <row r="427" spans="1:12" x14ac:dyDescent="0.25">
      <c r="A427" t="s">
        <v>12</v>
      </c>
      <c r="B427" t="str">
        <f>"199"</f>
        <v>199</v>
      </c>
      <c r="C427" t="str">
        <f>"11"</f>
        <v>11</v>
      </c>
      <c r="D427" t="str">
        <f>"6499"</f>
        <v>6499</v>
      </c>
      <c r="E427" t="str">
        <f>"00"</f>
        <v>00</v>
      </c>
      <c r="F427" t="str">
        <f>"041"</f>
        <v>041</v>
      </c>
      <c r="G427" t="str">
        <f>"5"</f>
        <v>5</v>
      </c>
      <c r="H427" t="str">
        <f>"11"</f>
        <v>11</v>
      </c>
      <c r="I427" t="str">
        <f>"C"</f>
        <v>C</v>
      </c>
      <c r="J427" t="str">
        <f>"00"</f>
        <v>00</v>
      </c>
      <c r="K427" t="s">
        <v>184</v>
      </c>
      <c r="L427" s="1">
        <v>1500</v>
      </c>
    </row>
    <row r="428" spans="1:12" x14ac:dyDescent="0.25">
      <c r="A428" t="s">
        <v>12</v>
      </c>
      <c r="B428" t="str">
        <f>"199"</f>
        <v>199</v>
      </c>
      <c r="C428" t="str">
        <f>"11"</f>
        <v>11</v>
      </c>
      <c r="D428" t="str">
        <f>"6499"</f>
        <v>6499</v>
      </c>
      <c r="E428" t="str">
        <f>"53"</f>
        <v>53</v>
      </c>
      <c r="F428" t="str">
        <f>"001"</f>
        <v>001</v>
      </c>
      <c r="G428" t="str">
        <f>"5"</f>
        <v>5</v>
      </c>
      <c r="H428" t="str">
        <f>"22"</f>
        <v>22</v>
      </c>
      <c r="I428" t="str">
        <f>"0"</f>
        <v>0</v>
      </c>
      <c r="J428" t="str">
        <f>"00"</f>
        <v>00</v>
      </c>
      <c r="K428" t="s">
        <v>190</v>
      </c>
      <c r="L428" s="1">
        <v>2325</v>
      </c>
    </row>
    <row r="429" spans="1:12" x14ac:dyDescent="0.25">
      <c r="A429" t="s">
        <v>12</v>
      </c>
      <c r="B429" t="str">
        <f>"199"</f>
        <v>199</v>
      </c>
      <c r="C429" t="str">
        <f>"11"</f>
        <v>11</v>
      </c>
      <c r="D429" t="str">
        <f>"6499"</f>
        <v>6499</v>
      </c>
      <c r="E429" t="str">
        <f>"02"</f>
        <v>02</v>
      </c>
      <c r="F429" t="str">
        <f>"001"</f>
        <v>001</v>
      </c>
      <c r="G429" t="str">
        <f>"5"</f>
        <v>5</v>
      </c>
      <c r="H429" t="str">
        <f>"38"</f>
        <v>38</v>
      </c>
      <c r="I429" t="str">
        <f>"0"</f>
        <v>0</v>
      </c>
      <c r="J429" t="str">
        <f>"00"</f>
        <v>00</v>
      </c>
      <c r="K429" t="s">
        <v>191</v>
      </c>
      <c r="L429" s="1">
        <v>6500</v>
      </c>
    </row>
    <row r="430" spans="1:12" x14ac:dyDescent="0.25">
      <c r="A430" t="s">
        <v>12</v>
      </c>
      <c r="B430" t="str">
        <f>"199"</f>
        <v>199</v>
      </c>
      <c r="C430" t="str">
        <f>"11"</f>
        <v>11</v>
      </c>
      <c r="D430" t="str">
        <f>"6499"</f>
        <v>6499</v>
      </c>
      <c r="E430" t="str">
        <f>"01"</f>
        <v>01</v>
      </c>
      <c r="F430" t="str">
        <f>"001"</f>
        <v>001</v>
      </c>
      <c r="G430" t="str">
        <f>"5"</f>
        <v>5</v>
      </c>
      <c r="H430" t="str">
        <f>"38"</f>
        <v>38</v>
      </c>
      <c r="I430" t="str">
        <f>"0"</f>
        <v>0</v>
      </c>
      <c r="J430" t="str">
        <f>"00"</f>
        <v>00</v>
      </c>
      <c r="K430" t="s">
        <v>192</v>
      </c>
      <c r="L430" s="1">
        <v>14000</v>
      </c>
    </row>
    <row r="431" spans="1:12" x14ac:dyDescent="0.25">
      <c r="A431" t="s">
        <v>12</v>
      </c>
      <c r="B431" t="str">
        <f>"199"</f>
        <v>199</v>
      </c>
      <c r="C431" t="str">
        <f>"11"</f>
        <v>11</v>
      </c>
      <c r="D431" t="str">
        <f>"6659"</f>
        <v>6659</v>
      </c>
      <c r="E431" t="str">
        <f>"00"</f>
        <v>00</v>
      </c>
      <c r="F431" t="str">
        <f>"999"</f>
        <v>999</v>
      </c>
      <c r="G431" t="str">
        <f>"5"</f>
        <v>5</v>
      </c>
      <c r="H431" t="str">
        <f>"99"</f>
        <v>99</v>
      </c>
      <c r="I431" t="str">
        <f>"0"</f>
        <v>0</v>
      </c>
      <c r="J431" t="str">
        <f>"IS"</f>
        <v>IS</v>
      </c>
      <c r="K431" t="s">
        <v>193</v>
      </c>
      <c r="L431" s="1">
        <v>152589</v>
      </c>
    </row>
    <row r="432" spans="1:12" x14ac:dyDescent="0.25">
      <c r="A432" t="s">
        <v>12</v>
      </c>
      <c r="B432" t="str">
        <f>"199"</f>
        <v>199</v>
      </c>
      <c r="C432" t="str">
        <f>"12"</f>
        <v>12</v>
      </c>
      <c r="D432" t="str">
        <f>"6122"</f>
        <v>6122</v>
      </c>
      <c r="E432" t="str">
        <f>"00"</f>
        <v>00</v>
      </c>
      <c r="F432" t="str">
        <f>"101"</f>
        <v>101</v>
      </c>
      <c r="G432" t="str">
        <f>"5"</f>
        <v>5</v>
      </c>
      <c r="H432" t="str">
        <f>"11"</f>
        <v>11</v>
      </c>
      <c r="I432" t="str">
        <f>"0"</f>
        <v>0</v>
      </c>
      <c r="J432" t="str">
        <f>"00"</f>
        <v>00</v>
      </c>
      <c r="K432" t="s">
        <v>194</v>
      </c>
      <c r="L432" s="1">
        <v>2000</v>
      </c>
    </row>
    <row r="433" spans="1:12" x14ac:dyDescent="0.25">
      <c r="A433" t="s">
        <v>12</v>
      </c>
      <c r="B433" t="str">
        <f>"199"</f>
        <v>199</v>
      </c>
      <c r="C433" t="str">
        <f>"12"</f>
        <v>12</v>
      </c>
      <c r="D433" t="str">
        <f>"6129"</f>
        <v>6129</v>
      </c>
      <c r="E433" t="str">
        <f>"00"</f>
        <v>00</v>
      </c>
      <c r="F433" t="str">
        <f>"101"</f>
        <v>101</v>
      </c>
      <c r="G433" t="str">
        <f>"5"</f>
        <v>5</v>
      </c>
      <c r="H433" t="str">
        <f>"11"</f>
        <v>11</v>
      </c>
      <c r="I433" t="str">
        <f>"0"</f>
        <v>0</v>
      </c>
      <c r="J433" t="str">
        <f>"00"</f>
        <v>00</v>
      </c>
      <c r="K433" t="s">
        <v>23</v>
      </c>
      <c r="L433" s="1">
        <v>19219</v>
      </c>
    </row>
    <row r="434" spans="1:12" x14ac:dyDescent="0.25">
      <c r="A434" t="s">
        <v>12</v>
      </c>
      <c r="B434" t="str">
        <f>"199"</f>
        <v>199</v>
      </c>
      <c r="C434" t="str">
        <f>"12"</f>
        <v>12</v>
      </c>
      <c r="D434" t="str">
        <f>"6129"</f>
        <v>6129</v>
      </c>
      <c r="E434" t="str">
        <f>"00"</f>
        <v>00</v>
      </c>
      <c r="F434" t="str">
        <f>"041"</f>
        <v>041</v>
      </c>
      <c r="G434" t="str">
        <f>"5"</f>
        <v>5</v>
      </c>
      <c r="H434" t="str">
        <f>"11"</f>
        <v>11</v>
      </c>
      <c r="I434" t="str">
        <f>"0"</f>
        <v>0</v>
      </c>
      <c r="J434" t="str">
        <f>"00"</f>
        <v>00</v>
      </c>
      <c r="K434" t="s">
        <v>23</v>
      </c>
      <c r="L434" s="1">
        <v>19999</v>
      </c>
    </row>
    <row r="435" spans="1:12" x14ac:dyDescent="0.25">
      <c r="A435" t="s">
        <v>12</v>
      </c>
      <c r="B435" t="str">
        <f>"199"</f>
        <v>199</v>
      </c>
      <c r="C435" t="str">
        <f>"12"</f>
        <v>12</v>
      </c>
      <c r="D435" t="str">
        <f>"6129"</f>
        <v>6129</v>
      </c>
      <c r="E435" t="str">
        <f>"00"</f>
        <v>00</v>
      </c>
      <c r="F435" t="str">
        <f>"001"</f>
        <v>001</v>
      </c>
      <c r="G435" t="str">
        <f>"5"</f>
        <v>5</v>
      </c>
      <c r="H435" t="str">
        <f>"11"</f>
        <v>11</v>
      </c>
      <c r="I435" t="str">
        <f>"0"</f>
        <v>0</v>
      </c>
      <c r="J435" t="str">
        <f>"00"</f>
        <v>00</v>
      </c>
      <c r="K435" t="s">
        <v>23</v>
      </c>
      <c r="L435" s="1">
        <v>21880</v>
      </c>
    </row>
    <row r="436" spans="1:12" x14ac:dyDescent="0.25">
      <c r="A436" t="s">
        <v>12</v>
      </c>
      <c r="B436" t="str">
        <f>"199"</f>
        <v>199</v>
      </c>
      <c r="C436" t="str">
        <f>"12"</f>
        <v>12</v>
      </c>
      <c r="D436" t="str">
        <f>"6141"</f>
        <v>6141</v>
      </c>
      <c r="E436" t="str">
        <f>"00"</f>
        <v>00</v>
      </c>
      <c r="F436" t="str">
        <f>"101"</f>
        <v>101</v>
      </c>
      <c r="G436" t="str">
        <f>"5"</f>
        <v>5</v>
      </c>
      <c r="H436" t="str">
        <f>"11"</f>
        <v>11</v>
      </c>
      <c r="I436" t="str">
        <f>"0"</f>
        <v>0</v>
      </c>
      <c r="J436" t="str">
        <f>"00"</f>
        <v>00</v>
      </c>
      <c r="K436" t="s">
        <v>24</v>
      </c>
      <c r="L436" s="1">
        <v>258</v>
      </c>
    </row>
    <row r="437" spans="1:12" x14ac:dyDescent="0.25">
      <c r="A437" t="s">
        <v>12</v>
      </c>
      <c r="B437" t="str">
        <f>"199"</f>
        <v>199</v>
      </c>
      <c r="C437" t="str">
        <f>"12"</f>
        <v>12</v>
      </c>
      <c r="D437" t="str">
        <f>"6141"</f>
        <v>6141</v>
      </c>
      <c r="E437" t="str">
        <f>"00"</f>
        <v>00</v>
      </c>
      <c r="F437" t="str">
        <f>"041"</f>
        <v>041</v>
      </c>
      <c r="G437" t="str">
        <f>"5"</f>
        <v>5</v>
      </c>
      <c r="H437" t="str">
        <f>"11"</f>
        <v>11</v>
      </c>
      <c r="I437" t="str">
        <f>"0"</f>
        <v>0</v>
      </c>
      <c r="J437" t="str">
        <f>"00"</f>
        <v>00</v>
      </c>
      <c r="K437" t="s">
        <v>24</v>
      </c>
      <c r="L437" s="1">
        <v>279</v>
      </c>
    </row>
    <row r="438" spans="1:12" x14ac:dyDescent="0.25">
      <c r="A438" t="s">
        <v>12</v>
      </c>
      <c r="B438" t="str">
        <f>"199"</f>
        <v>199</v>
      </c>
      <c r="C438" t="str">
        <f>"12"</f>
        <v>12</v>
      </c>
      <c r="D438" t="str">
        <f>"6141"</f>
        <v>6141</v>
      </c>
      <c r="E438" t="str">
        <f>"00"</f>
        <v>00</v>
      </c>
      <c r="F438" t="str">
        <f>"001"</f>
        <v>001</v>
      </c>
      <c r="G438" t="str">
        <f>"5"</f>
        <v>5</v>
      </c>
      <c r="H438" t="str">
        <f>"11"</f>
        <v>11</v>
      </c>
      <c r="I438" t="str">
        <f>"0"</f>
        <v>0</v>
      </c>
      <c r="J438" t="str">
        <f>"00"</f>
        <v>00</v>
      </c>
      <c r="K438" t="s">
        <v>24</v>
      </c>
      <c r="L438" s="1">
        <v>295</v>
      </c>
    </row>
    <row r="439" spans="1:12" x14ac:dyDescent="0.25">
      <c r="A439" t="s">
        <v>12</v>
      </c>
      <c r="B439" t="str">
        <f>"199"</f>
        <v>199</v>
      </c>
      <c r="C439" t="str">
        <f>"12"</f>
        <v>12</v>
      </c>
      <c r="D439" t="str">
        <f>"6142"</f>
        <v>6142</v>
      </c>
      <c r="E439" t="str">
        <f>"00"</f>
        <v>00</v>
      </c>
      <c r="F439" t="str">
        <f>"001"</f>
        <v>001</v>
      </c>
      <c r="G439" t="str">
        <f>"5"</f>
        <v>5</v>
      </c>
      <c r="H439" t="str">
        <f>"11"</f>
        <v>11</v>
      </c>
      <c r="I439" t="str">
        <f>"0"</f>
        <v>0</v>
      </c>
      <c r="J439" t="str">
        <f>"00"</f>
        <v>00</v>
      </c>
      <c r="K439" t="s">
        <v>25</v>
      </c>
      <c r="L439" s="1">
        <v>4512</v>
      </c>
    </row>
    <row r="440" spans="1:12" x14ac:dyDescent="0.25">
      <c r="A440" t="s">
        <v>12</v>
      </c>
      <c r="B440" t="str">
        <f>"199"</f>
        <v>199</v>
      </c>
      <c r="C440" t="str">
        <f>"12"</f>
        <v>12</v>
      </c>
      <c r="D440" t="str">
        <f>"6142"</f>
        <v>6142</v>
      </c>
      <c r="E440" t="str">
        <f>"00"</f>
        <v>00</v>
      </c>
      <c r="F440" t="str">
        <f>"041"</f>
        <v>041</v>
      </c>
      <c r="G440" t="str">
        <f>"5"</f>
        <v>5</v>
      </c>
      <c r="H440" t="str">
        <f>"11"</f>
        <v>11</v>
      </c>
      <c r="I440" t="str">
        <f>"0"</f>
        <v>0</v>
      </c>
      <c r="J440" t="str">
        <f>"00"</f>
        <v>00</v>
      </c>
      <c r="K440" t="s">
        <v>25</v>
      </c>
      <c r="L440" s="1">
        <v>4512</v>
      </c>
    </row>
    <row r="441" spans="1:12" x14ac:dyDescent="0.25">
      <c r="A441" t="s">
        <v>12</v>
      </c>
      <c r="B441" t="str">
        <f>"199"</f>
        <v>199</v>
      </c>
      <c r="C441" t="str">
        <f>"12"</f>
        <v>12</v>
      </c>
      <c r="D441" t="str">
        <f>"6142"</f>
        <v>6142</v>
      </c>
      <c r="E441" t="str">
        <f>"00"</f>
        <v>00</v>
      </c>
      <c r="F441" t="str">
        <f>"101"</f>
        <v>101</v>
      </c>
      <c r="G441" t="str">
        <f>"5"</f>
        <v>5</v>
      </c>
      <c r="H441" t="str">
        <f>"11"</f>
        <v>11</v>
      </c>
      <c r="I441" t="str">
        <f>"0"</f>
        <v>0</v>
      </c>
      <c r="J441" t="str">
        <f>"00"</f>
        <v>00</v>
      </c>
      <c r="K441" t="s">
        <v>25</v>
      </c>
      <c r="L441" s="1">
        <v>4512</v>
      </c>
    </row>
    <row r="442" spans="1:12" x14ac:dyDescent="0.25">
      <c r="A442" t="s">
        <v>12</v>
      </c>
      <c r="B442" t="str">
        <f>"199"</f>
        <v>199</v>
      </c>
      <c r="C442" t="str">
        <f>"12"</f>
        <v>12</v>
      </c>
      <c r="D442" t="str">
        <f>"6143"</f>
        <v>6143</v>
      </c>
      <c r="E442" t="str">
        <f>"00"</f>
        <v>00</v>
      </c>
      <c r="F442" t="str">
        <f>"101"</f>
        <v>101</v>
      </c>
      <c r="G442" t="str">
        <f>"5"</f>
        <v>5</v>
      </c>
      <c r="H442" t="str">
        <f>"11"</f>
        <v>11</v>
      </c>
      <c r="I442" t="str">
        <f>"0"</f>
        <v>0</v>
      </c>
      <c r="J442" t="str">
        <f>"00"</f>
        <v>00</v>
      </c>
      <c r="K442" t="s">
        <v>26</v>
      </c>
      <c r="L442" s="1">
        <v>96</v>
      </c>
    </row>
    <row r="443" spans="1:12" x14ac:dyDescent="0.25">
      <c r="A443" t="s">
        <v>12</v>
      </c>
      <c r="B443" t="str">
        <f>"199"</f>
        <v>199</v>
      </c>
      <c r="C443" t="str">
        <f>"12"</f>
        <v>12</v>
      </c>
      <c r="D443" t="str">
        <f>"6143"</f>
        <v>6143</v>
      </c>
      <c r="E443" t="str">
        <f>"00"</f>
        <v>00</v>
      </c>
      <c r="F443" t="str">
        <f>"041"</f>
        <v>041</v>
      </c>
      <c r="G443" t="str">
        <f>"5"</f>
        <v>5</v>
      </c>
      <c r="H443" t="str">
        <f>"11"</f>
        <v>11</v>
      </c>
      <c r="I443" t="str">
        <f>"0"</f>
        <v>0</v>
      </c>
      <c r="J443" t="str">
        <f>"00"</f>
        <v>00</v>
      </c>
      <c r="K443" t="s">
        <v>27</v>
      </c>
      <c r="L443" s="1">
        <v>100</v>
      </c>
    </row>
    <row r="444" spans="1:12" x14ac:dyDescent="0.25">
      <c r="A444" t="s">
        <v>12</v>
      </c>
      <c r="B444" t="str">
        <f>"199"</f>
        <v>199</v>
      </c>
      <c r="C444" t="str">
        <f>"12"</f>
        <v>12</v>
      </c>
      <c r="D444" t="str">
        <f>"6143"</f>
        <v>6143</v>
      </c>
      <c r="E444" t="str">
        <f>"00"</f>
        <v>00</v>
      </c>
      <c r="F444" t="str">
        <f>"001"</f>
        <v>001</v>
      </c>
      <c r="G444" t="str">
        <f>"5"</f>
        <v>5</v>
      </c>
      <c r="H444" t="str">
        <f>"11"</f>
        <v>11</v>
      </c>
      <c r="I444" t="str">
        <f>"0"</f>
        <v>0</v>
      </c>
      <c r="J444" t="str">
        <f>"00"</f>
        <v>00</v>
      </c>
      <c r="K444" t="s">
        <v>26</v>
      </c>
      <c r="L444" s="1">
        <v>109</v>
      </c>
    </row>
    <row r="445" spans="1:12" x14ac:dyDescent="0.25">
      <c r="A445" t="s">
        <v>12</v>
      </c>
      <c r="B445" t="str">
        <f>"199"</f>
        <v>199</v>
      </c>
      <c r="C445" t="str">
        <f>"12"</f>
        <v>12</v>
      </c>
      <c r="D445" t="str">
        <f>"6144"</f>
        <v>6144</v>
      </c>
      <c r="E445" t="str">
        <f>"04"</f>
        <v>04</v>
      </c>
      <c r="F445" t="str">
        <f>"999"</f>
        <v>999</v>
      </c>
      <c r="G445" t="str">
        <f>"5"</f>
        <v>5</v>
      </c>
      <c r="H445" t="str">
        <f>"11"</f>
        <v>11</v>
      </c>
      <c r="I445" t="str">
        <f>"0"</f>
        <v>0</v>
      </c>
      <c r="J445" t="str">
        <f>"00"</f>
        <v>00</v>
      </c>
      <c r="K445" t="s">
        <v>195</v>
      </c>
      <c r="L445" s="1">
        <v>527</v>
      </c>
    </row>
    <row r="446" spans="1:12" x14ac:dyDescent="0.25">
      <c r="A446" t="s">
        <v>12</v>
      </c>
      <c r="B446" t="str">
        <f>"199"</f>
        <v>199</v>
      </c>
      <c r="C446" t="str">
        <f>"12"</f>
        <v>12</v>
      </c>
      <c r="D446" t="str">
        <f>"6144"</f>
        <v>6144</v>
      </c>
      <c r="E446" t="str">
        <f>"00"</f>
        <v>00</v>
      </c>
      <c r="F446" t="str">
        <f>"101"</f>
        <v>101</v>
      </c>
      <c r="G446" t="str">
        <f>"5"</f>
        <v>5</v>
      </c>
      <c r="H446" t="str">
        <f>"11"</f>
        <v>11</v>
      </c>
      <c r="I446" t="str">
        <f>"0"</f>
        <v>0</v>
      </c>
      <c r="J446" t="str">
        <f>"00"</f>
        <v>00</v>
      </c>
      <c r="K446" t="s">
        <v>29</v>
      </c>
      <c r="L446" s="1">
        <v>1826</v>
      </c>
    </row>
    <row r="447" spans="1:12" x14ac:dyDescent="0.25">
      <c r="A447" t="s">
        <v>12</v>
      </c>
      <c r="B447" t="str">
        <f>"199"</f>
        <v>199</v>
      </c>
      <c r="C447" t="str">
        <f>"12"</f>
        <v>12</v>
      </c>
      <c r="D447" t="str">
        <f>"6144"</f>
        <v>6144</v>
      </c>
      <c r="E447" t="str">
        <f>"00"</f>
        <v>00</v>
      </c>
      <c r="F447" t="str">
        <f>"041"</f>
        <v>041</v>
      </c>
      <c r="G447" t="str">
        <f>"5"</f>
        <v>5</v>
      </c>
      <c r="H447" t="str">
        <f>"11"</f>
        <v>11</v>
      </c>
      <c r="I447" t="str">
        <f>"0"</f>
        <v>0</v>
      </c>
      <c r="J447" t="str">
        <f>"00"</f>
        <v>00</v>
      </c>
      <c r="K447" t="s">
        <v>29</v>
      </c>
      <c r="L447" s="1">
        <v>1900</v>
      </c>
    </row>
    <row r="448" spans="1:12" x14ac:dyDescent="0.25">
      <c r="A448" t="s">
        <v>12</v>
      </c>
      <c r="B448" t="str">
        <f>"199"</f>
        <v>199</v>
      </c>
      <c r="C448" t="str">
        <f>"12"</f>
        <v>12</v>
      </c>
      <c r="D448" t="str">
        <f>"6144"</f>
        <v>6144</v>
      </c>
      <c r="E448" t="str">
        <f>"00"</f>
        <v>00</v>
      </c>
      <c r="F448" t="str">
        <f>"001"</f>
        <v>001</v>
      </c>
      <c r="G448" t="str">
        <f>"5"</f>
        <v>5</v>
      </c>
      <c r="H448" t="str">
        <f>"11"</f>
        <v>11</v>
      </c>
      <c r="I448" t="str">
        <f>"0"</f>
        <v>0</v>
      </c>
      <c r="J448" t="str">
        <f>"00"</f>
        <v>00</v>
      </c>
      <c r="K448" t="s">
        <v>29</v>
      </c>
      <c r="L448" s="1">
        <v>2079</v>
      </c>
    </row>
    <row r="449" spans="1:12" x14ac:dyDescent="0.25">
      <c r="A449" t="s">
        <v>12</v>
      </c>
      <c r="B449" t="str">
        <f>"199"</f>
        <v>199</v>
      </c>
      <c r="C449" t="str">
        <f>"12"</f>
        <v>12</v>
      </c>
      <c r="D449" t="str">
        <f>"6146"</f>
        <v>6146</v>
      </c>
      <c r="E449" t="str">
        <f>"00"</f>
        <v>00</v>
      </c>
      <c r="F449" t="str">
        <f>"101"</f>
        <v>101</v>
      </c>
      <c r="G449" t="str">
        <f>"5"</f>
        <v>5</v>
      </c>
      <c r="H449" t="str">
        <f>"11"</f>
        <v>11</v>
      </c>
      <c r="I449" t="str">
        <f>"0"</f>
        <v>0</v>
      </c>
      <c r="J449" t="str">
        <f>"00"</f>
        <v>00</v>
      </c>
      <c r="K449" t="s">
        <v>31</v>
      </c>
      <c r="L449" s="1">
        <v>529</v>
      </c>
    </row>
    <row r="450" spans="1:12" x14ac:dyDescent="0.25">
      <c r="A450" t="s">
        <v>12</v>
      </c>
      <c r="B450" t="str">
        <f>"199"</f>
        <v>199</v>
      </c>
      <c r="C450" t="str">
        <f>"12"</f>
        <v>12</v>
      </c>
      <c r="D450" t="str">
        <f>"6146"</f>
        <v>6146</v>
      </c>
      <c r="E450" t="str">
        <f>"00"</f>
        <v>00</v>
      </c>
      <c r="F450" t="str">
        <f>"041"</f>
        <v>041</v>
      </c>
      <c r="G450" t="str">
        <f>"5"</f>
        <v>5</v>
      </c>
      <c r="H450" t="str">
        <f>"11"</f>
        <v>11</v>
      </c>
      <c r="I450" t="str">
        <f>"0"</f>
        <v>0</v>
      </c>
      <c r="J450" t="str">
        <f>"00"</f>
        <v>00</v>
      </c>
      <c r="K450" t="s">
        <v>31</v>
      </c>
      <c r="L450" s="1">
        <v>550</v>
      </c>
    </row>
    <row r="451" spans="1:12" x14ac:dyDescent="0.25">
      <c r="A451" t="s">
        <v>12</v>
      </c>
      <c r="B451" t="str">
        <f>"199"</f>
        <v>199</v>
      </c>
      <c r="C451" t="str">
        <f>"12"</f>
        <v>12</v>
      </c>
      <c r="D451" t="str">
        <f>"6146"</f>
        <v>6146</v>
      </c>
      <c r="E451" t="str">
        <f>"00"</f>
        <v>00</v>
      </c>
      <c r="F451" t="str">
        <f>"001"</f>
        <v>001</v>
      </c>
      <c r="G451" t="str">
        <f>"5"</f>
        <v>5</v>
      </c>
      <c r="H451" t="str">
        <f>"11"</f>
        <v>11</v>
      </c>
      <c r="I451" t="str">
        <f>"0"</f>
        <v>0</v>
      </c>
      <c r="J451" t="str">
        <f>"00"</f>
        <v>00</v>
      </c>
      <c r="K451" t="s">
        <v>31</v>
      </c>
      <c r="L451" s="1">
        <v>602</v>
      </c>
    </row>
    <row r="452" spans="1:12" x14ac:dyDescent="0.25">
      <c r="A452" t="s">
        <v>12</v>
      </c>
      <c r="B452" t="str">
        <f>"199"</f>
        <v>199</v>
      </c>
      <c r="C452" t="str">
        <f>"12"</f>
        <v>12</v>
      </c>
      <c r="D452" t="str">
        <f>"6149"</f>
        <v>6149</v>
      </c>
      <c r="E452" t="str">
        <f>"00"</f>
        <v>00</v>
      </c>
      <c r="F452" t="str">
        <f>"001"</f>
        <v>001</v>
      </c>
      <c r="G452" t="str">
        <f>"5"</f>
        <v>5</v>
      </c>
      <c r="H452" t="str">
        <f>"11"</f>
        <v>11</v>
      </c>
      <c r="I452" t="str">
        <f>"0"</f>
        <v>0</v>
      </c>
      <c r="J452" t="str">
        <f>"00"</f>
        <v>00</v>
      </c>
      <c r="K452" t="s">
        <v>32</v>
      </c>
      <c r="L452" s="1">
        <v>10</v>
      </c>
    </row>
    <row r="453" spans="1:12" x14ac:dyDescent="0.25">
      <c r="A453" t="s">
        <v>12</v>
      </c>
      <c r="B453" t="str">
        <f>"199"</f>
        <v>199</v>
      </c>
      <c r="C453" t="str">
        <f>"12"</f>
        <v>12</v>
      </c>
      <c r="D453" t="str">
        <f>"6149"</f>
        <v>6149</v>
      </c>
      <c r="E453" t="str">
        <f>"00"</f>
        <v>00</v>
      </c>
      <c r="F453" t="str">
        <f>"041"</f>
        <v>041</v>
      </c>
      <c r="G453" t="str">
        <f>"5"</f>
        <v>5</v>
      </c>
      <c r="H453" t="str">
        <f>"11"</f>
        <v>11</v>
      </c>
      <c r="I453" t="str">
        <f>"0"</f>
        <v>0</v>
      </c>
      <c r="J453" t="str">
        <f>"00"</f>
        <v>00</v>
      </c>
      <c r="K453" t="s">
        <v>32</v>
      </c>
      <c r="L453" s="1">
        <v>14</v>
      </c>
    </row>
    <row r="454" spans="1:12" x14ac:dyDescent="0.25">
      <c r="A454" t="s">
        <v>12</v>
      </c>
      <c r="B454" t="str">
        <f>"199"</f>
        <v>199</v>
      </c>
      <c r="C454" t="str">
        <f>"12"</f>
        <v>12</v>
      </c>
      <c r="D454" t="str">
        <f>"6149"</f>
        <v>6149</v>
      </c>
      <c r="E454" t="str">
        <f>"00"</f>
        <v>00</v>
      </c>
      <c r="F454" t="str">
        <f>"101"</f>
        <v>101</v>
      </c>
      <c r="G454" t="str">
        <f>"5"</f>
        <v>5</v>
      </c>
      <c r="H454" t="str">
        <f>"11"</f>
        <v>11</v>
      </c>
      <c r="I454" t="str">
        <f>"0"</f>
        <v>0</v>
      </c>
      <c r="J454" t="str">
        <f>"00"</f>
        <v>00</v>
      </c>
      <c r="K454" t="s">
        <v>32</v>
      </c>
      <c r="L454" s="1">
        <v>14</v>
      </c>
    </row>
    <row r="455" spans="1:12" x14ac:dyDescent="0.25">
      <c r="A455" t="s">
        <v>12</v>
      </c>
      <c r="B455" t="str">
        <f>"199"</f>
        <v>199</v>
      </c>
      <c r="C455" t="str">
        <f>"12"</f>
        <v>12</v>
      </c>
      <c r="D455" t="str">
        <f>"6239"</f>
        <v>6239</v>
      </c>
      <c r="E455" t="str">
        <f>"00"</f>
        <v>00</v>
      </c>
      <c r="F455" t="str">
        <f>"001"</f>
        <v>001</v>
      </c>
      <c r="G455" t="str">
        <f>"5"</f>
        <v>5</v>
      </c>
      <c r="H455" t="str">
        <f>"11"</f>
        <v>11</v>
      </c>
      <c r="I455" t="str">
        <f>"C"</f>
        <v>C</v>
      </c>
      <c r="J455" t="str">
        <f>"00"</f>
        <v>00</v>
      </c>
      <c r="K455" t="s">
        <v>196</v>
      </c>
      <c r="L455" s="1">
        <v>25</v>
      </c>
    </row>
    <row r="456" spans="1:12" x14ac:dyDescent="0.25">
      <c r="A456" t="s">
        <v>12</v>
      </c>
      <c r="B456" t="str">
        <f>"199"</f>
        <v>199</v>
      </c>
      <c r="C456" t="str">
        <f>"12"</f>
        <v>12</v>
      </c>
      <c r="D456" t="str">
        <f>"6239"</f>
        <v>6239</v>
      </c>
      <c r="E456" t="str">
        <f>"00"</f>
        <v>00</v>
      </c>
      <c r="F456" t="str">
        <f>"041"</f>
        <v>041</v>
      </c>
      <c r="G456" t="str">
        <f>"5"</f>
        <v>5</v>
      </c>
      <c r="H456" t="str">
        <f>"11"</f>
        <v>11</v>
      </c>
      <c r="I456" t="str">
        <f>"C"</f>
        <v>C</v>
      </c>
      <c r="J456" t="str">
        <f>"00"</f>
        <v>00</v>
      </c>
      <c r="K456" t="s">
        <v>197</v>
      </c>
      <c r="L456" s="1">
        <v>200</v>
      </c>
    </row>
    <row r="457" spans="1:12" x14ac:dyDescent="0.25">
      <c r="A457" t="s">
        <v>12</v>
      </c>
      <c r="B457" t="str">
        <f>"199"</f>
        <v>199</v>
      </c>
      <c r="C457" t="str">
        <f>"12"</f>
        <v>12</v>
      </c>
      <c r="D457" t="str">
        <f>"6239"</f>
        <v>6239</v>
      </c>
      <c r="E457" t="str">
        <f>"00"</f>
        <v>00</v>
      </c>
      <c r="F457" t="str">
        <f>"101"</f>
        <v>101</v>
      </c>
      <c r="G457" t="str">
        <f>"5"</f>
        <v>5</v>
      </c>
      <c r="H457" t="str">
        <f>"11"</f>
        <v>11</v>
      </c>
      <c r="I457" t="str">
        <f>"C"</f>
        <v>C</v>
      </c>
      <c r="J457" t="str">
        <f>"00"</f>
        <v>00</v>
      </c>
      <c r="K457" t="s">
        <v>198</v>
      </c>
      <c r="L457" s="1">
        <v>200</v>
      </c>
    </row>
    <row r="458" spans="1:12" x14ac:dyDescent="0.25">
      <c r="A458" t="s">
        <v>12</v>
      </c>
      <c r="B458" t="str">
        <f>"199"</f>
        <v>199</v>
      </c>
      <c r="C458" t="str">
        <f>"12"</f>
        <v>12</v>
      </c>
      <c r="D458" t="str">
        <f>"6239"</f>
        <v>6239</v>
      </c>
      <c r="E458" t="str">
        <f>"00"</f>
        <v>00</v>
      </c>
      <c r="F458" t="str">
        <f>"999"</f>
        <v>999</v>
      </c>
      <c r="G458" t="str">
        <f>"5"</f>
        <v>5</v>
      </c>
      <c r="H458" t="str">
        <f>"11"</f>
        <v>11</v>
      </c>
      <c r="I458" t="str">
        <f>"R"</f>
        <v>R</v>
      </c>
      <c r="J458" t="str">
        <f>"00"</f>
        <v>00</v>
      </c>
      <c r="K458" t="s">
        <v>199</v>
      </c>
      <c r="L458" s="1">
        <v>1066</v>
      </c>
    </row>
    <row r="459" spans="1:12" x14ac:dyDescent="0.25">
      <c r="A459" t="s">
        <v>12</v>
      </c>
      <c r="B459" t="str">
        <f>"199"</f>
        <v>199</v>
      </c>
      <c r="C459" t="str">
        <f>"12"</f>
        <v>12</v>
      </c>
      <c r="D459" t="str">
        <f>"6299"</f>
        <v>6299</v>
      </c>
      <c r="E459" t="str">
        <f>"01"</f>
        <v>01</v>
      </c>
      <c r="F459" t="str">
        <f>"001"</f>
        <v>001</v>
      </c>
      <c r="G459" t="str">
        <f>"5"</f>
        <v>5</v>
      </c>
      <c r="H459" t="str">
        <f>"11"</f>
        <v>11</v>
      </c>
      <c r="I459" t="str">
        <f>"0"</f>
        <v>0</v>
      </c>
      <c r="J459" t="str">
        <f>"CI"</f>
        <v>CI</v>
      </c>
      <c r="K459" t="s">
        <v>200</v>
      </c>
      <c r="L459" s="1">
        <v>1720</v>
      </c>
    </row>
    <row r="460" spans="1:12" x14ac:dyDescent="0.25">
      <c r="A460" t="s">
        <v>12</v>
      </c>
      <c r="B460" t="str">
        <f>"199"</f>
        <v>199</v>
      </c>
      <c r="C460" t="str">
        <f>"12"</f>
        <v>12</v>
      </c>
      <c r="D460" t="str">
        <f>"6299"</f>
        <v>6299</v>
      </c>
      <c r="E460" t="str">
        <f>"01"</f>
        <v>01</v>
      </c>
      <c r="F460" t="str">
        <f>"041"</f>
        <v>041</v>
      </c>
      <c r="G460" t="str">
        <f>"5"</f>
        <v>5</v>
      </c>
      <c r="H460" t="str">
        <f>"11"</f>
        <v>11</v>
      </c>
      <c r="I460" t="str">
        <f>"0"</f>
        <v>0</v>
      </c>
      <c r="J460" t="str">
        <f>"CI"</f>
        <v>CI</v>
      </c>
      <c r="K460" t="s">
        <v>201</v>
      </c>
      <c r="L460" s="1">
        <v>1720</v>
      </c>
    </row>
    <row r="461" spans="1:12" x14ac:dyDescent="0.25">
      <c r="A461" t="s">
        <v>12</v>
      </c>
      <c r="B461" t="str">
        <f>"199"</f>
        <v>199</v>
      </c>
      <c r="C461" t="str">
        <f>"12"</f>
        <v>12</v>
      </c>
      <c r="D461" t="str">
        <f>"6299"</f>
        <v>6299</v>
      </c>
      <c r="E461" t="str">
        <f>"01"</f>
        <v>01</v>
      </c>
      <c r="F461" t="str">
        <f>"101"</f>
        <v>101</v>
      </c>
      <c r="G461" t="str">
        <f>"5"</f>
        <v>5</v>
      </c>
      <c r="H461" t="str">
        <f>"11"</f>
        <v>11</v>
      </c>
      <c r="I461" t="str">
        <f>"0"</f>
        <v>0</v>
      </c>
      <c r="J461" t="str">
        <f>"CI"</f>
        <v>CI</v>
      </c>
      <c r="K461" t="s">
        <v>202</v>
      </c>
      <c r="L461" s="1">
        <v>1720</v>
      </c>
    </row>
    <row r="462" spans="1:12" x14ac:dyDescent="0.25">
      <c r="A462" t="s">
        <v>12</v>
      </c>
      <c r="B462" t="str">
        <f>"199"</f>
        <v>199</v>
      </c>
      <c r="C462" t="str">
        <f>"12"</f>
        <v>12</v>
      </c>
      <c r="D462" t="str">
        <f>"6327"</f>
        <v>6327</v>
      </c>
      <c r="E462" t="str">
        <f>"00"</f>
        <v>00</v>
      </c>
      <c r="F462" t="str">
        <f>"102"</f>
        <v>102</v>
      </c>
      <c r="G462" t="str">
        <f>"5"</f>
        <v>5</v>
      </c>
      <c r="H462" t="str">
        <f>"11"</f>
        <v>11</v>
      </c>
      <c r="I462" t="str">
        <f>"C"</f>
        <v>C</v>
      </c>
      <c r="J462" t="str">
        <f>"00"</f>
        <v>00</v>
      </c>
      <c r="K462" t="s">
        <v>203</v>
      </c>
      <c r="L462" s="1">
        <v>1000</v>
      </c>
    </row>
    <row r="463" spans="1:12" x14ac:dyDescent="0.25">
      <c r="A463" t="s">
        <v>12</v>
      </c>
      <c r="B463" t="str">
        <f>"199"</f>
        <v>199</v>
      </c>
      <c r="C463" t="str">
        <f>"12"</f>
        <v>12</v>
      </c>
      <c r="D463" t="str">
        <f>"6327"</f>
        <v>6327</v>
      </c>
      <c r="E463" t="str">
        <f>"00"</f>
        <v>00</v>
      </c>
      <c r="F463" t="str">
        <f>"101"</f>
        <v>101</v>
      </c>
      <c r="G463" t="str">
        <f>"5"</f>
        <v>5</v>
      </c>
      <c r="H463" t="str">
        <f>"11"</f>
        <v>11</v>
      </c>
      <c r="I463" t="str">
        <f>"C"</f>
        <v>C</v>
      </c>
      <c r="J463" t="str">
        <f>"00"</f>
        <v>00</v>
      </c>
      <c r="K463" t="s">
        <v>203</v>
      </c>
      <c r="L463" s="1">
        <v>2000</v>
      </c>
    </row>
    <row r="464" spans="1:12" x14ac:dyDescent="0.25">
      <c r="A464" t="s">
        <v>12</v>
      </c>
      <c r="B464" t="str">
        <f>"199"</f>
        <v>199</v>
      </c>
      <c r="C464" t="str">
        <f>"12"</f>
        <v>12</v>
      </c>
      <c r="D464" t="str">
        <f>"6327"</f>
        <v>6327</v>
      </c>
      <c r="E464" t="str">
        <f>"00"</f>
        <v>00</v>
      </c>
      <c r="F464" t="str">
        <f>"001"</f>
        <v>001</v>
      </c>
      <c r="G464" t="str">
        <f>"5"</f>
        <v>5</v>
      </c>
      <c r="H464" t="str">
        <f>"11"</f>
        <v>11</v>
      </c>
      <c r="I464" t="str">
        <f>"C"</f>
        <v>C</v>
      </c>
      <c r="J464" t="str">
        <f>"00"</f>
        <v>00</v>
      </c>
      <c r="K464" t="s">
        <v>203</v>
      </c>
      <c r="L464" s="1">
        <v>2500</v>
      </c>
    </row>
    <row r="465" spans="1:12" x14ac:dyDescent="0.25">
      <c r="A465" t="s">
        <v>12</v>
      </c>
      <c r="B465" t="str">
        <f>"199"</f>
        <v>199</v>
      </c>
      <c r="C465" t="str">
        <f>"12"</f>
        <v>12</v>
      </c>
      <c r="D465" t="str">
        <f>"6327"</f>
        <v>6327</v>
      </c>
      <c r="E465" t="str">
        <f>"01"</f>
        <v>01</v>
      </c>
      <c r="F465" t="str">
        <f>"041"</f>
        <v>041</v>
      </c>
      <c r="G465" t="str">
        <f>"5"</f>
        <v>5</v>
      </c>
      <c r="H465" t="str">
        <f>"11"</f>
        <v>11</v>
      </c>
      <c r="I465" t="str">
        <f>"C"</f>
        <v>C</v>
      </c>
      <c r="J465" t="str">
        <f>"00"</f>
        <v>00</v>
      </c>
      <c r="K465" t="s">
        <v>203</v>
      </c>
      <c r="L465" s="1">
        <v>3000</v>
      </c>
    </row>
    <row r="466" spans="1:12" x14ac:dyDescent="0.25">
      <c r="A466" t="s">
        <v>12</v>
      </c>
      <c r="B466" t="str">
        <f>"199"</f>
        <v>199</v>
      </c>
      <c r="C466" t="str">
        <f>"12"</f>
        <v>12</v>
      </c>
      <c r="D466" t="str">
        <f>"6398"</f>
        <v>6398</v>
      </c>
      <c r="E466" t="str">
        <f>"00"</f>
        <v>00</v>
      </c>
      <c r="F466" t="str">
        <f>"041"</f>
        <v>041</v>
      </c>
      <c r="G466" t="str">
        <f>"5"</f>
        <v>5</v>
      </c>
      <c r="H466" t="str">
        <f>"11"</f>
        <v>11</v>
      </c>
      <c r="I466" t="str">
        <f>"C"</f>
        <v>C</v>
      </c>
      <c r="J466" t="str">
        <f>"00"</f>
        <v>00</v>
      </c>
      <c r="K466" t="s">
        <v>204</v>
      </c>
      <c r="L466" s="1">
        <v>2000</v>
      </c>
    </row>
    <row r="467" spans="1:12" x14ac:dyDescent="0.25">
      <c r="A467" t="s">
        <v>12</v>
      </c>
      <c r="B467" t="str">
        <f>"199"</f>
        <v>199</v>
      </c>
      <c r="C467" t="str">
        <f>"12"</f>
        <v>12</v>
      </c>
      <c r="D467" t="str">
        <f>"6399"</f>
        <v>6399</v>
      </c>
      <c r="E467" t="str">
        <f>"00"</f>
        <v>00</v>
      </c>
      <c r="F467" t="str">
        <f>"102"</f>
        <v>102</v>
      </c>
      <c r="G467" t="str">
        <f>"5"</f>
        <v>5</v>
      </c>
      <c r="H467" t="str">
        <f>"11"</f>
        <v>11</v>
      </c>
      <c r="I467" t="str">
        <f>"C"</f>
        <v>C</v>
      </c>
      <c r="J467" t="str">
        <f>"00"</f>
        <v>00</v>
      </c>
      <c r="K467" t="s">
        <v>205</v>
      </c>
      <c r="L467" s="1">
        <v>200</v>
      </c>
    </row>
    <row r="468" spans="1:12" x14ac:dyDescent="0.25">
      <c r="A468" t="s">
        <v>12</v>
      </c>
      <c r="B468" t="str">
        <f>"199"</f>
        <v>199</v>
      </c>
      <c r="C468" t="str">
        <f>"12"</f>
        <v>12</v>
      </c>
      <c r="D468" t="str">
        <f>"6399"</f>
        <v>6399</v>
      </c>
      <c r="E468" t="str">
        <f>"00"</f>
        <v>00</v>
      </c>
      <c r="F468" t="str">
        <f>"001"</f>
        <v>001</v>
      </c>
      <c r="G468" t="str">
        <f>"5"</f>
        <v>5</v>
      </c>
      <c r="H468" t="str">
        <f>"11"</f>
        <v>11</v>
      </c>
      <c r="I468" t="str">
        <f>"C"</f>
        <v>C</v>
      </c>
      <c r="J468" t="str">
        <f>"00"</f>
        <v>00</v>
      </c>
      <c r="K468" t="s">
        <v>206</v>
      </c>
      <c r="L468" s="1">
        <v>800</v>
      </c>
    </row>
    <row r="469" spans="1:12" x14ac:dyDescent="0.25">
      <c r="A469" t="s">
        <v>12</v>
      </c>
      <c r="B469" t="str">
        <f>"199"</f>
        <v>199</v>
      </c>
      <c r="C469" t="str">
        <f>"12"</f>
        <v>12</v>
      </c>
      <c r="D469" t="str">
        <f>"6399"</f>
        <v>6399</v>
      </c>
      <c r="E469" t="str">
        <f>"00"</f>
        <v>00</v>
      </c>
      <c r="F469" t="str">
        <f>"101"</f>
        <v>101</v>
      </c>
      <c r="G469" t="str">
        <f>"5"</f>
        <v>5</v>
      </c>
      <c r="H469" t="str">
        <f>"11"</f>
        <v>11</v>
      </c>
      <c r="I469" t="str">
        <f>"C"</f>
        <v>C</v>
      </c>
      <c r="J469" t="str">
        <f>"00"</f>
        <v>00</v>
      </c>
      <c r="K469" t="s">
        <v>206</v>
      </c>
      <c r="L469" s="1">
        <v>1000</v>
      </c>
    </row>
    <row r="470" spans="1:12" x14ac:dyDescent="0.25">
      <c r="A470" t="s">
        <v>12</v>
      </c>
      <c r="B470" t="str">
        <f>"199"</f>
        <v>199</v>
      </c>
      <c r="C470" t="str">
        <f>"12"</f>
        <v>12</v>
      </c>
      <c r="D470" t="str">
        <f>"6399"</f>
        <v>6399</v>
      </c>
      <c r="E470" t="str">
        <f>"21"</f>
        <v>21</v>
      </c>
      <c r="F470" t="str">
        <f>"001"</f>
        <v>001</v>
      </c>
      <c r="G470" t="str">
        <f>"5"</f>
        <v>5</v>
      </c>
      <c r="H470" t="str">
        <f>"11"</f>
        <v>11</v>
      </c>
      <c r="I470" t="str">
        <f>"C"</f>
        <v>C</v>
      </c>
      <c r="J470" t="str">
        <f>"00"</f>
        <v>00</v>
      </c>
      <c r="K470" t="s">
        <v>207</v>
      </c>
      <c r="L470" s="1">
        <v>1500</v>
      </c>
    </row>
    <row r="471" spans="1:12" x14ac:dyDescent="0.25">
      <c r="A471" t="s">
        <v>12</v>
      </c>
      <c r="B471" t="str">
        <f>"199"</f>
        <v>199</v>
      </c>
      <c r="C471" t="str">
        <f>"12"</f>
        <v>12</v>
      </c>
      <c r="D471" t="str">
        <f>"6399"</f>
        <v>6399</v>
      </c>
      <c r="E471" t="str">
        <f>"00"</f>
        <v>00</v>
      </c>
      <c r="F471" t="str">
        <f>"041"</f>
        <v>041</v>
      </c>
      <c r="G471" t="str">
        <f>"5"</f>
        <v>5</v>
      </c>
      <c r="H471" t="str">
        <f>"11"</f>
        <v>11</v>
      </c>
      <c r="I471" t="str">
        <f>"C"</f>
        <v>C</v>
      </c>
      <c r="J471" t="str">
        <f>"00"</f>
        <v>00</v>
      </c>
      <c r="K471" t="s">
        <v>206</v>
      </c>
      <c r="L471" s="1">
        <v>1800</v>
      </c>
    </row>
    <row r="472" spans="1:12" x14ac:dyDescent="0.25">
      <c r="A472" t="s">
        <v>12</v>
      </c>
      <c r="B472" t="str">
        <f>"199"</f>
        <v>199</v>
      </c>
      <c r="C472" t="str">
        <f>"12"</f>
        <v>12</v>
      </c>
      <c r="D472" t="str">
        <f>"6399"</f>
        <v>6399</v>
      </c>
      <c r="E472" t="str">
        <f>"00"</f>
        <v>00</v>
      </c>
      <c r="F472" t="str">
        <f>"999"</f>
        <v>999</v>
      </c>
      <c r="G472" t="str">
        <f>"5"</f>
        <v>5</v>
      </c>
      <c r="H472" t="str">
        <f>"11"</f>
        <v>11</v>
      </c>
      <c r="I472" t="str">
        <f>"0"</f>
        <v>0</v>
      </c>
      <c r="J472" t="str">
        <f>"CI"</f>
        <v>CI</v>
      </c>
      <c r="K472" t="s">
        <v>208</v>
      </c>
      <c r="L472" s="1">
        <v>2665</v>
      </c>
    </row>
    <row r="473" spans="1:12" x14ac:dyDescent="0.25">
      <c r="A473" t="s">
        <v>12</v>
      </c>
      <c r="B473" t="str">
        <f>"199"</f>
        <v>199</v>
      </c>
      <c r="C473" t="str">
        <f>"12"</f>
        <v>12</v>
      </c>
      <c r="D473" t="str">
        <f>"6495"</f>
        <v>6495</v>
      </c>
      <c r="E473" t="str">
        <f>"00"</f>
        <v>00</v>
      </c>
      <c r="F473" t="str">
        <f>"101"</f>
        <v>101</v>
      </c>
      <c r="G473" t="str">
        <f>"5"</f>
        <v>5</v>
      </c>
      <c r="H473" t="str">
        <f>"11"</f>
        <v>11</v>
      </c>
      <c r="I473" t="str">
        <f>"C"</f>
        <v>C</v>
      </c>
      <c r="J473" t="str">
        <f>"00"</f>
        <v>00</v>
      </c>
      <c r="K473" t="s">
        <v>174</v>
      </c>
      <c r="L473" s="1">
        <v>50</v>
      </c>
    </row>
    <row r="474" spans="1:12" x14ac:dyDescent="0.25">
      <c r="A474" t="s">
        <v>12</v>
      </c>
      <c r="B474" t="str">
        <f>"199"</f>
        <v>199</v>
      </c>
      <c r="C474" t="str">
        <f>"13"</f>
        <v>13</v>
      </c>
      <c r="D474" t="str">
        <f>"6119"</f>
        <v>6119</v>
      </c>
      <c r="E474" t="str">
        <f>"00"</f>
        <v>00</v>
      </c>
      <c r="F474" t="str">
        <f>"801"</f>
        <v>801</v>
      </c>
      <c r="G474" t="str">
        <f>"5"</f>
        <v>5</v>
      </c>
      <c r="H474" t="str">
        <f>"99"</f>
        <v>99</v>
      </c>
      <c r="I474" t="str">
        <f>"0"</f>
        <v>0</v>
      </c>
      <c r="J474" t="str">
        <f>"00"</f>
        <v>00</v>
      </c>
      <c r="K474" t="s">
        <v>18</v>
      </c>
      <c r="L474" s="1">
        <v>174848</v>
      </c>
    </row>
    <row r="475" spans="1:12" x14ac:dyDescent="0.25">
      <c r="A475" t="s">
        <v>12</v>
      </c>
      <c r="B475" t="str">
        <f>"199"</f>
        <v>199</v>
      </c>
      <c r="C475" t="str">
        <f>"13"</f>
        <v>13</v>
      </c>
      <c r="D475" t="str">
        <f>"6119"</f>
        <v>6119</v>
      </c>
      <c r="E475" t="str">
        <f>"00"</f>
        <v>00</v>
      </c>
      <c r="F475" t="str">
        <f>"801"</f>
        <v>801</v>
      </c>
      <c r="G475" t="str">
        <f>"5"</f>
        <v>5</v>
      </c>
      <c r="H475" t="str">
        <f>"24"</f>
        <v>24</v>
      </c>
      <c r="I475" t="str">
        <f>"0"</f>
        <v>0</v>
      </c>
      <c r="J475" t="str">
        <f>"00"</f>
        <v>00</v>
      </c>
      <c r="K475" t="s">
        <v>18</v>
      </c>
      <c r="L475" s="1">
        <v>195652</v>
      </c>
    </row>
    <row r="476" spans="1:12" x14ac:dyDescent="0.25">
      <c r="A476" t="s">
        <v>12</v>
      </c>
      <c r="B476" t="str">
        <f>"199"</f>
        <v>199</v>
      </c>
      <c r="C476" t="str">
        <f>"13"</f>
        <v>13</v>
      </c>
      <c r="D476" t="str">
        <f>"6141"</f>
        <v>6141</v>
      </c>
      <c r="E476" t="str">
        <f>"00"</f>
        <v>00</v>
      </c>
      <c r="F476" t="str">
        <f>"801"</f>
        <v>801</v>
      </c>
      <c r="G476" t="str">
        <f>"5"</f>
        <v>5</v>
      </c>
      <c r="H476" t="str">
        <f>"99"</f>
        <v>99</v>
      </c>
      <c r="I476" t="str">
        <f>"0"</f>
        <v>0</v>
      </c>
      <c r="J476" t="str">
        <f>"00"</f>
        <v>00</v>
      </c>
      <c r="K476" t="s">
        <v>24</v>
      </c>
      <c r="L476" s="1">
        <v>2518</v>
      </c>
    </row>
    <row r="477" spans="1:12" x14ac:dyDescent="0.25">
      <c r="A477" t="s">
        <v>12</v>
      </c>
      <c r="B477" t="str">
        <f>"199"</f>
        <v>199</v>
      </c>
      <c r="C477" t="str">
        <f>"13"</f>
        <v>13</v>
      </c>
      <c r="D477" t="str">
        <f>"6141"</f>
        <v>6141</v>
      </c>
      <c r="E477" t="str">
        <f>"00"</f>
        <v>00</v>
      </c>
      <c r="F477" t="str">
        <f>"801"</f>
        <v>801</v>
      </c>
      <c r="G477" t="str">
        <f>"5"</f>
        <v>5</v>
      </c>
      <c r="H477" t="str">
        <f>"24"</f>
        <v>24</v>
      </c>
      <c r="I477" t="str">
        <f>"0"</f>
        <v>0</v>
      </c>
      <c r="J477" t="str">
        <f>"00"</f>
        <v>00</v>
      </c>
      <c r="K477" t="s">
        <v>24</v>
      </c>
      <c r="L477" s="1">
        <v>2739</v>
      </c>
    </row>
    <row r="478" spans="1:12" x14ac:dyDescent="0.25">
      <c r="A478" t="s">
        <v>12</v>
      </c>
      <c r="B478" t="str">
        <f>"199"</f>
        <v>199</v>
      </c>
      <c r="C478" t="str">
        <f>"13"</f>
        <v>13</v>
      </c>
      <c r="D478" t="str">
        <f>"6142"</f>
        <v>6142</v>
      </c>
      <c r="E478" t="str">
        <f>"00"</f>
        <v>00</v>
      </c>
      <c r="F478" t="str">
        <f>"801"</f>
        <v>801</v>
      </c>
      <c r="G478" t="str">
        <f>"5"</f>
        <v>5</v>
      </c>
      <c r="H478" t="str">
        <f>"99"</f>
        <v>99</v>
      </c>
      <c r="I478" t="str">
        <f>"0"</f>
        <v>0</v>
      </c>
      <c r="J478" t="str">
        <f>"00"</f>
        <v>00</v>
      </c>
      <c r="K478" t="s">
        <v>25</v>
      </c>
      <c r="L478" s="1">
        <v>4512</v>
      </c>
    </row>
    <row r="479" spans="1:12" x14ac:dyDescent="0.25">
      <c r="A479" t="s">
        <v>12</v>
      </c>
      <c r="B479" t="str">
        <f>"199"</f>
        <v>199</v>
      </c>
      <c r="C479" t="str">
        <f>"13"</f>
        <v>13</v>
      </c>
      <c r="D479" t="str">
        <f>"6142"</f>
        <v>6142</v>
      </c>
      <c r="E479" t="str">
        <f>"00"</f>
        <v>00</v>
      </c>
      <c r="F479" t="str">
        <f>"801"</f>
        <v>801</v>
      </c>
      <c r="G479" t="str">
        <f>"5"</f>
        <v>5</v>
      </c>
      <c r="H479" t="str">
        <f>"24"</f>
        <v>24</v>
      </c>
      <c r="I479" t="str">
        <f>"0"</f>
        <v>0</v>
      </c>
      <c r="J479" t="str">
        <f>"00"</f>
        <v>00</v>
      </c>
      <c r="K479" t="s">
        <v>25</v>
      </c>
      <c r="L479" s="1">
        <v>13536</v>
      </c>
    </row>
    <row r="480" spans="1:12" x14ac:dyDescent="0.25">
      <c r="A480" t="s">
        <v>12</v>
      </c>
      <c r="B480" t="str">
        <f>"199"</f>
        <v>199</v>
      </c>
      <c r="C480" t="str">
        <f>"13"</f>
        <v>13</v>
      </c>
      <c r="D480" t="str">
        <f>"6143"</f>
        <v>6143</v>
      </c>
      <c r="E480" t="str">
        <f>"00"</f>
        <v>00</v>
      </c>
      <c r="F480" t="str">
        <f>"801"</f>
        <v>801</v>
      </c>
      <c r="G480" t="str">
        <f>"5"</f>
        <v>5</v>
      </c>
      <c r="H480" t="str">
        <f>"99"</f>
        <v>99</v>
      </c>
      <c r="I480" t="str">
        <f>"0"</f>
        <v>0</v>
      </c>
      <c r="J480" t="str">
        <f>"00"</f>
        <v>00</v>
      </c>
      <c r="K480" t="s">
        <v>26</v>
      </c>
      <c r="L480" s="1">
        <v>874</v>
      </c>
    </row>
    <row r="481" spans="1:12" x14ac:dyDescent="0.25">
      <c r="A481" t="s">
        <v>12</v>
      </c>
      <c r="B481" t="str">
        <f>"199"</f>
        <v>199</v>
      </c>
      <c r="C481" t="str">
        <f>"13"</f>
        <v>13</v>
      </c>
      <c r="D481" t="str">
        <f>"6143"</f>
        <v>6143</v>
      </c>
      <c r="E481" t="str">
        <f>"00"</f>
        <v>00</v>
      </c>
      <c r="F481" t="str">
        <f>"801"</f>
        <v>801</v>
      </c>
      <c r="G481" t="str">
        <f>"5"</f>
        <v>5</v>
      </c>
      <c r="H481" t="str">
        <f>"24"</f>
        <v>24</v>
      </c>
      <c r="I481" t="str">
        <f>"0"</f>
        <v>0</v>
      </c>
      <c r="J481" t="str">
        <f>"00"</f>
        <v>00</v>
      </c>
      <c r="K481" t="s">
        <v>26</v>
      </c>
      <c r="L481" s="1">
        <v>978</v>
      </c>
    </row>
    <row r="482" spans="1:12" x14ac:dyDescent="0.25">
      <c r="A482" t="s">
        <v>12</v>
      </c>
      <c r="B482" t="str">
        <f>"199"</f>
        <v>199</v>
      </c>
      <c r="C482" t="str">
        <f>"13"</f>
        <v>13</v>
      </c>
      <c r="D482" t="str">
        <f>"6144"</f>
        <v>6144</v>
      </c>
      <c r="E482" t="str">
        <f>"04"</f>
        <v>04</v>
      </c>
      <c r="F482" t="str">
        <f>"999"</f>
        <v>999</v>
      </c>
      <c r="G482" t="str">
        <f>"5"</f>
        <v>5</v>
      </c>
      <c r="H482" t="str">
        <f>"11"</f>
        <v>11</v>
      </c>
      <c r="I482" t="str">
        <f>"0"</f>
        <v>0</v>
      </c>
      <c r="J482" t="str">
        <f>"00"</f>
        <v>00</v>
      </c>
      <c r="K482" t="s">
        <v>195</v>
      </c>
      <c r="L482" s="1">
        <v>2085</v>
      </c>
    </row>
    <row r="483" spans="1:12" x14ac:dyDescent="0.25">
      <c r="A483" t="s">
        <v>12</v>
      </c>
      <c r="B483" t="str">
        <f>"199"</f>
        <v>199</v>
      </c>
      <c r="C483" t="str">
        <f>"13"</f>
        <v>13</v>
      </c>
      <c r="D483" t="str">
        <f>"6144"</f>
        <v>6144</v>
      </c>
      <c r="E483" t="str">
        <f>"00"</f>
        <v>00</v>
      </c>
      <c r="F483" t="str">
        <f>"801"</f>
        <v>801</v>
      </c>
      <c r="G483" t="str">
        <f>"5"</f>
        <v>5</v>
      </c>
      <c r="H483" t="str">
        <f>"99"</f>
        <v>99</v>
      </c>
      <c r="I483" t="str">
        <f>"0"</f>
        <v>0</v>
      </c>
      <c r="J483" t="str">
        <f>"00"</f>
        <v>00</v>
      </c>
      <c r="K483" t="s">
        <v>29</v>
      </c>
      <c r="L483" s="1">
        <v>12008</v>
      </c>
    </row>
    <row r="484" spans="1:12" x14ac:dyDescent="0.25">
      <c r="A484" t="s">
        <v>12</v>
      </c>
      <c r="B484" t="str">
        <f>"199"</f>
        <v>199</v>
      </c>
      <c r="C484" t="str">
        <f>"13"</f>
        <v>13</v>
      </c>
      <c r="D484" t="str">
        <f>"6144"</f>
        <v>6144</v>
      </c>
      <c r="E484" t="str">
        <f>"00"</f>
        <v>00</v>
      </c>
      <c r="F484" t="str">
        <f>"801"</f>
        <v>801</v>
      </c>
      <c r="G484" t="str">
        <f>"5"</f>
        <v>5</v>
      </c>
      <c r="H484" t="str">
        <f>"24"</f>
        <v>24</v>
      </c>
      <c r="I484" t="str">
        <f>"0"</f>
        <v>0</v>
      </c>
      <c r="J484" t="str">
        <f>"00"</f>
        <v>00</v>
      </c>
      <c r="K484" t="s">
        <v>28</v>
      </c>
      <c r="L484" s="1">
        <v>14098</v>
      </c>
    </row>
    <row r="485" spans="1:12" x14ac:dyDescent="0.25">
      <c r="A485" t="s">
        <v>12</v>
      </c>
      <c r="B485" t="str">
        <f>"199"</f>
        <v>199</v>
      </c>
      <c r="C485" t="str">
        <f>"13"</f>
        <v>13</v>
      </c>
      <c r="D485" t="str">
        <f>"6146"</f>
        <v>6146</v>
      </c>
      <c r="E485" t="str">
        <f>"00"</f>
        <v>00</v>
      </c>
      <c r="F485" t="str">
        <f>"801"</f>
        <v>801</v>
      </c>
      <c r="G485" t="str">
        <f>"5"</f>
        <v>5</v>
      </c>
      <c r="H485" t="str">
        <f>"99"</f>
        <v>99</v>
      </c>
      <c r="I485" t="str">
        <f>"0"</f>
        <v>0</v>
      </c>
      <c r="J485" t="str">
        <f>"00"</f>
        <v>00</v>
      </c>
      <c r="K485" t="s">
        <v>31</v>
      </c>
      <c r="L485" s="1">
        <v>8295</v>
      </c>
    </row>
    <row r="486" spans="1:12" x14ac:dyDescent="0.25">
      <c r="A486" t="s">
        <v>12</v>
      </c>
      <c r="B486" t="str">
        <f>"199"</f>
        <v>199</v>
      </c>
      <c r="C486" t="str">
        <f>"13"</f>
        <v>13</v>
      </c>
      <c r="D486" t="str">
        <f>"6146"</f>
        <v>6146</v>
      </c>
      <c r="E486" t="str">
        <f>"00"</f>
        <v>00</v>
      </c>
      <c r="F486" t="str">
        <f>"801"</f>
        <v>801</v>
      </c>
      <c r="G486" t="str">
        <f>"5"</f>
        <v>5</v>
      </c>
      <c r="H486" t="str">
        <f>"24"</f>
        <v>24</v>
      </c>
      <c r="I486" t="str">
        <f>"0"</f>
        <v>0</v>
      </c>
      <c r="J486" t="str">
        <f>"00"</f>
        <v>00</v>
      </c>
      <c r="K486" t="s">
        <v>31</v>
      </c>
      <c r="L486" s="1">
        <v>8781</v>
      </c>
    </row>
    <row r="487" spans="1:12" x14ac:dyDescent="0.25">
      <c r="A487" t="s">
        <v>12</v>
      </c>
      <c r="B487" t="str">
        <f>"199"</f>
        <v>199</v>
      </c>
      <c r="C487" t="str">
        <f>"13"</f>
        <v>13</v>
      </c>
      <c r="D487" t="str">
        <f>"6149"</f>
        <v>6149</v>
      </c>
      <c r="E487" t="str">
        <f>"00"</f>
        <v>00</v>
      </c>
      <c r="F487" t="str">
        <f>"801"</f>
        <v>801</v>
      </c>
      <c r="G487" t="str">
        <f>"5"</f>
        <v>5</v>
      </c>
      <c r="H487" t="str">
        <f>"99"</f>
        <v>99</v>
      </c>
      <c r="I487" t="str">
        <f>"0"</f>
        <v>0</v>
      </c>
      <c r="J487" t="str">
        <f>"00"</f>
        <v>00</v>
      </c>
      <c r="K487" t="s">
        <v>32</v>
      </c>
      <c r="L487" s="1">
        <v>25</v>
      </c>
    </row>
    <row r="488" spans="1:12" x14ac:dyDescent="0.25">
      <c r="A488" t="s">
        <v>12</v>
      </c>
      <c r="B488" t="str">
        <f>"199"</f>
        <v>199</v>
      </c>
      <c r="C488" t="str">
        <f>"13"</f>
        <v>13</v>
      </c>
      <c r="D488" t="str">
        <f>"6149"</f>
        <v>6149</v>
      </c>
      <c r="E488" t="str">
        <f>"00"</f>
        <v>00</v>
      </c>
      <c r="F488" t="str">
        <f>"801"</f>
        <v>801</v>
      </c>
      <c r="G488" t="str">
        <f>"5"</f>
        <v>5</v>
      </c>
      <c r="H488" t="str">
        <f>"24"</f>
        <v>24</v>
      </c>
      <c r="I488" t="str">
        <f>"0"</f>
        <v>0</v>
      </c>
      <c r="J488" t="str">
        <f>"00"</f>
        <v>00</v>
      </c>
      <c r="K488" t="s">
        <v>32</v>
      </c>
      <c r="L488" s="1">
        <v>35</v>
      </c>
    </row>
    <row r="489" spans="1:12" x14ac:dyDescent="0.25">
      <c r="A489" t="s">
        <v>12</v>
      </c>
      <c r="B489" t="str">
        <f>"199"</f>
        <v>199</v>
      </c>
      <c r="C489" t="str">
        <f>"13"</f>
        <v>13</v>
      </c>
      <c r="D489" t="str">
        <f>"6239"</f>
        <v>6239</v>
      </c>
      <c r="E489" t="str">
        <f>"00"</f>
        <v>00</v>
      </c>
      <c r="F489" t="str">
        <f>"805"</f>
        <v>805</v>
      </c>
      <c r="G489" t="str">
        <f>"5"</f>
        <v>5</v>
      </c>
      <c r="H489" t="str">
        <f>"23"</f>
        <v>23</v>
      </c>
      <c r="I489" t="str">
        <f>"0"</f>
        <v>0</v>
      </c>
      <c r="J489" t="str">
        <f>"00"</f>
        <v>00</v>
      </c>
      <c r="K489" t="s">
        <v>209</v>
      </c>
      <c r="L489" s="1">
        <v>200</v>
      </c>
    </row>
    <row r="490" spans="1:12" x14ac:dyDescent="0.25">
      <c r="A490" t="s">
        <v>12</v>
      </c>
      <c r="B490" t="str">
        <f>"199"</f>
        <v>199</v>
      </c>
      <c r="C490" t="str">
        <f>"13"</f>
        <v>13</v>
      </c>
      <c r="D490" t="str">
        <f>"6239"</f>
        <v>6239</v>
      </c>
      <c r="E490" t="str">
        <f>"00"</f>
        <v>00</v>
      </c>
      <c r="F490" t="str">
        <f>"001"</f>
        <v>001</v>
      </c>
      <c r="G490" t="str">
        <f>"5"</f>
        <v>5</v>
      </c>
      <c r="H490" t="str">
        <f>"99"</f>
        <v>99</v>
      </c>
      <c r="I490" t="str">
        <f>"C"</f>
        <v>C</v>
      </c>
      <c r="J490" t="str">
        <f>"00"</f>
        <v>00</v>
      </c>
      <c r="K490" t="s">
        <v>197</v>
      </c>
      <c r="L490" s="1">
        <v>750</v>
      </c>
    </row>
    <row r="491" spans="1:12" x14ac:dyDescent="0.25">
      <c r="A491" t="s">
        <v>12</v>
      </c>
      <c r="B491" t="str">
        <f>"199"</f>
        <v>199</v>
      </c>
      <c r="C491" t="str">
        <f>"13"</f>
        <v>13</v>
      </c>
      <c r="D491" t="str">
        <f>"6239"</f>
        <v>6239</v>
      </c>
      <c r="E491" t="str">
        <f>"00"</f>
        <v>00</v>
      </c>
      <c r="F491" t="str">
        <f>"101"</f>
        <v>101</v>
      </c>
      <c r="G491" t="str">
        <f>"5"</f>
        <v>5</v>
      </c>
      <c r="H491" t="str">
        <f>"99"</f>
        <v>99</v>
      </c>
      <c r="I491" t="str">
        <f>"C"</f>
        <v>C</v>
      </c>
      <c r="J491" t="str">
        <f>"00"</f>
        <v>00</v>
      </c>
      <c r="K491" t="s">
        <v>197</v>
      </c>
      <c r="L491" s="1">
        <v>800</v>
      </c>
    </row>
    <row r="492" spans="1:12" x14ac:dyDescent="0.25">
      <c r="A492" t="s">
        <v>12</v>
      </c>
      <c r="B492" t="str">
        <f>"199"</f>
        <v>199</v>
      </c>
      <c r="C492" t="str">
        <f>"13"</f>
        <v>13</v>
      </c>
      <c r="D492" t="str">
        <f>"6239"</f>
        <v>6239</v>
      </c>
      <c r="E492" t="str">
        <f>"00"</f>
        <v>00</v>
      </c>
      <c r="F492" t="str">
        <f>"041"</f>
        <v>041</v>
      </c>
      <c r="G492" t="str">
        <f>"5"</f>
        <v>5</v>
      </c>
      <c r="H492" t="str">
        <f>"11"</f>
        <v>11</v>
      </c>
      <c r="I492" t="str">
        <f>"C"</f>
        <v>C</v>
      </c>
      <c r="J492" t="str">
        <f>"00"</f>
        <v>00</v>
      </c>
      <c r="K492" t="s">
        <v>197</v>
      </c>
      <c r="L492" s="1">
        <v>1000</v>
      </c>
    </row>
    <row r="493" spans="1:12" x14ac:dyDescent="0.25">
      <c r="A493" t="s">
        <v>12</v>
      </c>
      <c r="B493" t="str">
        <f>"199"</f>
        <v>199</v>
      </c>
      <c r="C493" t="str">
        <f>"13"</f>
        <v>13</v>
      </c>
      <c r="D493" t="str">
        <f>"6239"</f>
        <v>6239</v>
      </c>
      <c r="E493" t="str">
        <f>"00"</f>
        <v>00</v>
      </c>
      <c r="F493" t="str">
        <f>"102"</f>
        <v>102</v>
      </c>
      <c r="G493" t="str">
        <f>"5"</f>
        <v>5</v>
      </c>
      <c r="H493" t="str">
        <f>"11"</f>
        <v>11</v>
      </c>
      <c r="I493" t="str">
        <f>"C"</f>
        <v>C</v>
      </c>
      <c r="J493" t="str">
        <f>"00"</f>
        <v>00</v>
      </c>
      <c r="K493" t="s">
        <v>196</v>
      </c>
      <c r="L493" s="1">
        <v>1000</v>
      </c>
    </row>
    <row r="494" spans="1:12" x14ac:dyDescent="0.25">
      <c r="A494" t="s">
        <v>12</v>
      </c>
      <c r="B494" t="str">
        <f>"199"</f>
        <v>199</v>
      </c>
      <c r="C494" t="str">
        <f>"13"</f>
        <v>13</v>
      </c>
      <c r="D494" t="str">
        <f>"6239"</f>
        <v>6239</v>
      </c>
      <c r="E494" t="str">
        <f>"00"</f>
        <v>00</v>
      </c>
      <c r="F494" t="str">
        <f>"999"</f>
        <v>999</v>
      </c>
      <c r="G494" t="str">
        <f>"5"</f>
        <v>5</v>
      </c>
      <c r="H494" t="str">
        <f>"25"</f>
        <v>25</v>
      </c>
      <c r="I494" t="str">
        <f>"R"</f>
        <v>R</v>
      </c>
      <c r="J494" t="str">
        <f>"00"</f>
        <v>00</v>
      </c>
      <c r="K494" t="s">
        <v>210</v>
      </c>
      <c r="L494" s="1">
        <v>2415</v>
      </c>
    </row>
    <row r="495" spans="1:12" x14ac:dyDescent="0.25">
      <c r="A495" t="s">
        <v>12</v>
      </c>
      <c r="B495" t="str">
        <f>"199"</f>
        <v>199</v>
      </c>
      <c r="C495" t="str">
        <f>"13"</f>
        <v>13</v>
      </c>
      <c r="D495" t="str">
        <f>"6299"</f>
        <v>6299</v>
      </c>
      <c r="E495" t="str">
        <f>"20"</f>
        <v>20</v>
      </c>
      <c r="F495" t="str">
        <f>"801"</f>
        <v>801</v>
      </c>
      <c r="G495" t="str">
        <f>"5"</f>
        <v>5</v>
      </c>
      <c r="H495" t="str">
        <f>"99"</f>
        <v>99</v>
      </c>
      <c r="I495" t="str">
        <f>"0"</f>
        <v>0</v>
      </c>
      <c r="J495" t="str">
        <f>"CI"</f>
        <v>CI</v>
      </c>
      <c r="K495" t="s">
        <v>66</v>
      </c>
      <c r="L495" s="1">
        <v>3000</v>
      </c>
    </row>
    <row r="496" spans="1:12" x14ac:dyDescent="0.25">
      <c r="A496" t="s">
        <v>12</v>
      </c>
      <c r="B496" t="str">
        <f>"199"</f>
        <v>199</v>
      </c>
      <c r="C496" t="str">
        <f>"13"</f>
        <v>13</v>
      </c>
      <c r="D496" t="str">
        <f>"6399"</f>
        <v>6399</v>
      </c>
      <c r="E496" t="str">
        <f>"00"</f>
        <v>00</v>
      </c>
      <c r="F496" t="str">
        <f>"041"</f>
        <v>041</v>
      </c>
      <c r="G496" t="str">
        <f>"5"</f>
        <v>5</v>
      </c>
      <c r="H496" t="str">
        <f>"99"</f>
        <v>99</v>
      </c>
      <c r="I496" t="str">
        <f>"C"</f>
        <v>C</v>
      </c>
      <c r="J496" t="str">
        <f>"00"</f>
        <v>00</v>
      </c>
      <c r="K496" t="s">
        <v>211</v>
      </c>
      <c r="L496" s="1">
        <v>500</v>
      </c>
    </row>
    <row r="497" spans="1:12" x14ac:dyDescent="0.25">
      <c r="A497" t="s">
        <v>12</v>
      </c>
      <c r="B497" t="str">
        <f>"199"</f>
        <v>199</v>
      </c>
      <c r="C497" t="str">
        <f>"13"</f>
        <v>13</v>
      </c>
      <c r="D497" t="str">
        <f>"6411"</f>
        <v>6411</v>
      </c>
      <c r="E497" t="str">
        <f>"00"</f>
        <v>00</v>
      </c>
      <c r="F497" t="str">
        <f>"999"</f>
        <v>999</v>
      </c>
      <c r="G497" t="str">
        <f>"5"</f>
        <v>5</v>
      </c>
      <c r="H497" t="str">
        <f>"37"</f>
        <v>37</v>
      </c>
      <c r="I497" t="str">
        <f>"0"</f>
        <v>0</v>
      </c>
      <c r="J497" t="str">
        <f>"00"</f>
        <v>00</v>
      </c>
      <c r="K497" t="s">
        <v>164</v>
      </c>
      <c r="L497" s="1">
        <v>300</v>
      </c>
    </row>
    <row r="498" spans="1:12" x14ac:dyDescent="0.25">
      <c r="A498" t="s">
        <v>12</v>
      </c>
      <c r="B498" t="str">
        <f>"199"</f>
        <v>199</v>
      </c>
      <c r="C498" t="str">
        <f>"13"</f>
        <v>13</v>
      </c>
      <c r="D498" t="str">
        <f>"6411"</f>
        <v>6411</v>
      </c>
      <c r="E498" t="str">
        <f>"00"</f>
        <v>00</v>
      </c>
      <c r="F498" t="str">
        <f>"041"</f>
        <v>041</v>
      </c>
      <c r="G498" t="str">
        <f>"5"</f>
        <v>5</v>
      </c>
      <c r="H498" t="str">
        <f>"99"</f>
        <v>99</v>
      </c>
      <c r="I498" t="str">
        <f>"C"</f>
        <v>C</v>
      </c>
      <c r="J498" t="str">
        <f>"00"</f>
        <v>00</v>
      </c>
      <c r="K498" t="s">
        <v>212</v>
      </c>
      <c r="L498" s="1">
        <v>500</v>
      </c>
    </row>
    <row r="499" spans="1:12" x14ac:dyDescent="0.25">
      <c r="A499" t="s">
        <v>12</v>
      </c>
      <c r="B499" t="str">
        <f>"199"</f>
        <v>199</v>
      </c>
      <c r="C499" t="str">
        <f>"13"</f>
        <v>13</v>
      </c>
      <c r="D499" t="str">
        <f>"6411"</f>
        <v>6411</v>
      </c>
      <c r="E499" t="str">
        <f>"00"</f>
        <v>00</v>
      </c>
      <c r="F499" t="str">
        <f>"805"</f>
        <v>805</v>
      </c>
      <c r="G499" t="str">
        <f>"5"</f>
        <v>5</v>
      </c>
      <c r="H499" t="str">
        <f>"23"</f>
        <v>23</v>
      </c>
      <c r="I499" t="str">
        <f>"0"</f>
        <v>0</v>
      </c>
      <c r="J499" t="str">
        <f>"00"</f>
        <v>00</v>
      </c>
      <c r="K499" t="s">
        <v>164</v>
      </c>
      <c r="L499" s="1">
        <v>1500</v>
      </c>
    </row>
    <row r="500" spans="1:12" x14ac:dyDescent="0.25">
      <c r="A500" t="s">
        <v>12</v>
      </c>
      <c r="B500" t="str">
        <f>"199"</f>
        <v>199</v>
      </c>
      <c r="C500" t="str">
        <f>"13"</f>
        <v>13</v>
      </c>
      <c r="D500" t="str">
        <f>"6411"</f>
        <v>6411</v>
      </c>
      <c r="E500" t="str">
        <f>"00"</f>
        <v>00</v>
      </c>
      <c r="F500" t="str">
        <f>"001"</f>
        <v>001</v>
      </c>
      <c r="G500" t="str">
        <f>"5"</f>
        <v>5</v>
      </c>
      <c r="H500" t="str">
        <f>"22"</f>
        <v>22</v>
      </c>
      <c r="I500" t="str">
        <f>"0"</f>
        <v>0</v>
      </c>
      <c r="J500" t="str">
        <f>"00"</f>
        <v>00</v>
      </c>
      <c r="K500" t="s">
        <v>212</v>
      </c>
      <c r="L500" s="1">
        <v>2500</v>
      </c>
    </row>
    <row r="501" spans="1:12" x14ac:dyDescent="0.25">
      <c r="A501" t="s">
        <v>12</v>
      </c>
      <c r="B501" t="str">
        <f>"199"</f>
        <v>199</v>
      </c>
      <c r="C501" t="str">
        <f>"13"</f>
        <v>13</v>
      </c>
      <c r="D501" t="str">
        <f>"6411"</f>
        <v>6411</v>
      </c>
      <c r="E501" t="str">
        <f>"51"</f>
        <v>51</v>
      </c>
      <c r="F501" t="str">
        <f>"001"</f>
        <v>001</v>
      </c>
      <c r="G501" t="str">
        <f>"5"</f>
        <v>5</v>
      </c>
      <c r="H501" t="str">
        <f>"22"</f>
        <v>22</v>
      </c>
      <c r="I501" t="str">
        <f>"0"</f>
        <v>0</v>
      </c>
      <c r="J501" t="str">
        <f>"00"</f>
        <v>00</v>
      </c>
      <c r="K501" t="s">
        <v>158</v>
      </c>
      <c r="L501" s="1">
        <v>4500</v>
      </c>
    </row>
    <row r="502" spans="1:12" x14ac:dyDescent="0.25">
      <c r="A502" t="s">
        <v>12</v>
      </c>
      <c r="B502" t="str">
        <f>"199"</f>
        <v>199</v>
      </c>
      <c r="C502" t="str">
        <f>"13"</f>
        <v>13</v>
      </c>
      <c r="D502" t="str">
        <f>"6495"</f>
        <v>6495</v>
      </c>
      <c r="E502" t="str">
        <f>"00"</f>
        <v>00</v>
      </c>
      <c r="F502" t="str">
        <f>"801"</f>
        <v>801</v>
      </c>
      <c r="G502" t="str">
        <f>"5"</f>
        <v>5</v>
      </c>
      <c r="H502" t="str">
        <f>"99"</f>
        <v>99</v>
      </c>
      <c r="I502" t="str">
        <f>"0"</f>
        <v>0</v>
      </c>
      <c r="J502" t="str">
        <f>"CI"</f>
        <v>CI</v>
      </c>
      <c r="K502" t="s">
        <v>175</v>
      </c>
      <c r="L502" s="1">
        <v>300</v>
      </c>
    </row>
    <row r="503" spans="1:12" x14ac:dyDescent="0.25">
      <c r="A503" t="s">
        <v>12</v>
      </c>
      <c r="B503" t="str">
        <f>"199"</f>
        <v>199</v>
      </c>
      <c r="C503" t="str">
        <f>"13"</f>
        <v>13</v>
      </c>
      <c r="D503" t="str">
        <f>"6499"</f>
        <v>6499</v>
      </c>
      <c r="E503" t="str">
        <f>"01"</f>
        <v>01</v>
      </c>
      <c r="F503" t="str">
        <f>"801"</f>
        <v>801</v>
      </c>
      <c r="G503" t="str">
        <f>"5"</f>
        <v>5</v>
      </c>
      <c r="H503" t="str">
        <f>"99"</f>
        <v>99</v>
      </c>
      <c r="I503" t="str">
        <f>"0"</f>
        <v>0</v>
      </c>
      <c r="J503" t="str">
        <f>"CI"</f>
        <v>CI</v>
      </c>
      <c r="K503" t="s">
        <v>213</v>
      </c>
      <c r="L503" s="1">
        <v>500</v>
      </c>
    </row>
    <row r="504" spans="1:12" x14ac:dyDescent="0.25">
      <c r="A504" t="s">
        <v>12</v>
      </c>
      <c r="B504" t="str">
        <f>"199"</f>
        <v>199</v>
      </c>
      <c r="C504" t="str">
        <f>"13"</f>
        <v>13</v>
      </c>
      <c r="D504" t="str">
        <f>"6499"</f>
        <v>6499</v>
      </c>
      <c r="E504" t="str">
        <f>"00"</f>
        <v>00</v>
      </c>
      <c r="F504" t="str">
        <f>"041"</f>
        <v>041</v>
      </c>
      <c r="G504" t="str">
        <f>"5"</f>
        <v>5</v>
      </c>
      <c r="H504" t="str">
        <f>"99"</f>
        <v>99</v>
      </c>
      <c r="I504" t="str">
        <f>"C"</f>
        <v>C</v>
      </c>
      <c r="J504" t="str">
        <f>"00"</f>
        <v>00</v>
      </c>
      <c r="K504" t="s">
        <v>214</v>
      </c>
      <c r="L504" s="1">
        <v>750</v>
      </c>
    </row>
    <row r="505" spans="1:12" x14ac:dyDescent="0.25">
      <c r="A505" t="s">
        <v>12</v>
      </c>
      <c r="B505" t="str">
        <f>"199"</f>
        <v>199</v>
      </c>
      <c r="C505" t="str">
        <f>"13"</f>
        <v>13</v>
      </c>
      <c r="D505" t="str">
        <f>"6499"</f>
        <v>6499</v>
      </c>
      <c r="E505" t="str">
        <f>"51"</f>
        <v>51</v>
      </c>
      <c r="F505" t="str">
        <f>"001"</f>
        <v>001</v>
      </c>
      <c r="G505" t="str">
        <f>"5"</f>
        <v>5</v>
      </c>
      <c r="H505" t="str">
        <f>"22"</f>
        <v>22</v>
      </c>
      <c r="I505" t="str">
        <f>"0"</f>
        <v>0</v>
      </c>
      <c r="J505" t="str">
        <f>"00"</f>
        <v>00</v>
      </c>
      <c r="K505" t="s">
        <v>189</v>
      </c>
      <c r="L505" s="1">
        <v>800</v>
      </c>
    </row>
    <row r="506" spans="1:12" x14ac:dyDescent="0.25">
      <c r="A506" t="s">
        <v>12</v>
      </c>
      <c r="B506" t="str">
        <f>"199"</f>
        <v>199</v>
      </c>
      <c r="C506" t="str">
        <f>"13"</f>
        <v>13</v>
      </c>
      <c r="D506" t="str">
        <f>"6499"</f>
        <v>6499</v>
      </c>
      <c r="E506" t="str">
        <f>"01"</f>
        <v>01</v>
      </c>
      <c r="F506" t="str">
        <f>"001"</f>
        <v>001</v>
      </c>
      <c r="G506" t="str">
        <f>"5"</f>
        <v>5</v>
      </c>
      <c r="H506" t="str">
        <f>"99"</f>
        <v>99</v>
      </c>
      <c r="I506" t="str">
        <f>"C"</f>
        <v>C</v>
      </c>
      <c r="J506" t="str">
        <f>"00"</f>
        <v>00</v>
      </c>
      <c r="K506" t="s">
        <v>215</v>
      </c>
      <c r="L506" s="1">
        <v>1000</v>
      </c>
    </row>
    <row r="507" spans="1:12" x14ac:dyDescent="0.25">
      <c r="A507" t="s">
        <v>12</v>
      </c>
      <c r="B507" t="str">
        <f>"199"</f>
        <v>199</v>
      </c>
      <c r="C507" t="str">
        <f>"21"</f>
        <v>21</v>
      </c>
      <c r="D507" t="str">
        <f>"6119"</f>
        <v>6119</v>
      </c>
      <c r="E507" t="str">
        <f>"00"</f>
        <v>00</v>
      </c>
      <c r="F507" t="str">
        <f>"805"</f>
        <v>805</v>
      </c>
      <c r="G507" t="str">
        <f>"5"</f>
        <v>5</v>
      </c>
      <c r="H507" t="str">
        <f>"99"</f>
        <v>99</v>
      </c>
      <c r="I507" t="str">
        <f>"0"</f>
        <v>0</v>
      </c>
      <c r="J507" t="str">
        <f>"00"</f>
        <v>00</v>
      </c>
      <c r="K507" t="s">
        <v>18</v>
      </c>
      <c r="L507" s="1">
        <v>95062</v>
      </c>
    </row>
    <row r="508" spans="1:12" x14ac:dyDescent="0.25">
      <c r="A508" t="s">
        <v>12</v>
      </c>
      <c r="B508" t="str">
        <f>"199"</f>
        <v>199</v>
      </c>
      <c r="C508" t="str">
        <f>"21"</f>
        <v>21</v>
      </c>
      <c r="D508" t="str">
        <f>"6129"</f>
        <v>6129</v>
      </c>
      <c r="E508" t="str">
        <f>"00"</f>
        <v>00</v>
      </c>
      <c r="F508" t="str">
        <f>"805"</f>
        <v>805</v>
      </c>
      <c r="G508" t="str">
        <f>"5"</f>
        <v>5</v>
      </c>
      <c r="H508" t="str">
        <f>"23"</f>
        <v>23</v>
      </c>
      <c r="I508" t="str">
        <f>"0"</f>
        <v>0</v>
      </c>
      <c r="J508" t="str">
        <f>"00"</f>
        <v>00</v>
      </c>
      <c r="K508" t="s">
        <v>23</v>
      </c>
      <c r="L508" s="1">
        <v>33247</v>
      </c>
    </row>
    <row r="509" spans="1:12" x14ac:dyDescent="0.25">
      <c r="A509" t="s">
        <v>12</v>
      </c>
      <c r="B509" t="str">
        <f>"199"</f>
        <v>199</v>
      </c>
      <c r="C509" t="str">
        <f>"21"</f>
        <v>21</v>
      </c>
      <c r="D509" t="str">
        <f>"6141"</f>
        <v>6141</v>
      </c>
      <c r="E509" t="str">
        <f>"00"</f>
        <v>00</v>
      </c>
      <c r="F509" t="str">
        <f>"805"</f>
        <v>805</v>
      </c>
      <c r="G509" t="str">
        <f>"5"</f>
        <v>5</v>
      </c>
      <c r="H509" t="str">
        <f>"23"</f>
        <v>23</v>
      </c>
      <c r="I509" t="str">
        <f>"0"</f>
        <v>0</v>
      </c>
      <c r="J509" t="str">
        <f>"00"</f>
        <v>00</v>
      </c>
      <c r="K509" t="s">
        <v>24</v>
      </c>
      <c r="L509" s="1">
        <v>456</v>
      </c>
    </row>
    <row r="510" spans="1:12" x14ac:dyDescent="0.25">
      <c r="A510" t="s">
        <v>12</v>
      </c>
      <c r="B510" t="str">
        <f>"199"</f>
        <v>199</v>
      </c>
      <c r="C510" t="str">
        <f>"21"</f>
        <v>21</v>
      </c>
      <c r="D510" t="str">
        <f>"6141"</f>
        <v>6141</v>
      </c>
      <c r="E510" t="str">
        <f>"00"</f>
        <v>00</v>
      </c>
      <c r="F510" t="str">
        <f>"805"</f>
        <v>805</v>
      </c>
      <c r="G510" t="str">
        <f>"5"</f>
        <v>5</v>
      </c>
      <c r="H510" t="str">
        <f>"99"</f>
        <v>99</v>
      </c>
      <c r="I510" t="str">
        <f>"0"</f>
        <v>0</v>
      </c>
      <c r="J510" t="str">
        <f>"00"</f>
        <v>00</v>
      </c>
      <c r="K510" t="s">
        <v>24</v>
      </c>
      <c r="L510" s="1">
        <v>1209</v>
      </c>
    </row>
    <row r="511" spans="1:12" x14ac:dyDescent="0.25">
      <c r="A511" t="s">
        <v>12</v>
      </c>
      <c r="B511" t="str">
        <f>"199"</f>
        <v>199</v>
      </c>
      <c r="C511" t="str">
        <f>"21"</f>
        <v>21</v>
      </c>
      <c r="D511" t="str">
        <f>"6142"</f>
        <v>6142</v>
      </c>
      <c r="E511" t="str">
        <f>"00"</f>
        <v>00</v>
      </c>
      <c r="F511" t="str">
        <f>"805"</f>
        <v>805</v>
      </c>
      <c r="G511" t="str">
        <f>"5"</f>
        <v>5</v>
      </c>
      <c r="H511" t="str">
        <f>"23"</f>
        <v>23</v>
      </c>
      <c r="I511" t="str">
        <f>"0"</f>
        <v>0</v>
      </c>
      <c r="J511" t="str">
        <f>"00"</f>
        <v>00</v>
      </c>
      <c r="K511" t="s">
        <v>25</v>
      </c>
      <c r="L511" s="1">
        <v>4512</v>
      </c>
    </row>
    <row r="512" spans="1:12" x14ac:dyDescent="0.25">
      <c r="A512" t="s">
        <v>12</v>
      </c>
      <c r="B512" t="str">
        <f>"199"</f>
        <v>199</v>
      </c>
      <c r="C512" t="str">
        <f>"21"</f>
        <v>21</v>
      </c>
      <c r="D512" t="str">
        <f>"6142"</f>
        <v>6142</v>
      </c>
      <c r="E512" t="str">
        <f>"00"</f>
        <v>00</v>
      </c>
      <c r="F512" t="str">
        <f>"805"</f>
        <v>805</v>
      </c>
      <c r="G512" t="str">
        <f>"5"</f>
        <v>5</v>
      </c>
      <c r="H512" t="str">
        <f>"99"</f>
        <v>99</v>
      </c>
      <c r="I512" t="str">
        <f>"0"</f>
        <v>0</v>
      </c>
      <c r="J512" t="str">
        <f>"00"</f>
        <v>00</v>
      </c>
      <c r="K512" t="s">
        <v>25</v>
      </c>
      <c r="L512" s="1">
        <v>4512</v>
      </c>
    </row>
    <row r="513" spans="1:12" x14ac:dyDescent="0.25">
      <c r="A513" t="s">
        <v>12</v>
      </c>
      <c r="B513" t="str">
        <f>"199"</f>
        <v>199</v>
      </c>
      <c r="C513" t="str">
        <f>"21"</f>
        <v>21</v>
      </c>
      <c r="D513" t="str">
        <f>"6143"</f>
        <v>6143</v>
      </c>
      <c r="E513" t="str">
        <f>"00"</f>
        <v>00</v>
      </c>
      <c r="F513" t="str">
        <f>"805"</f>
        <v>805</v>
      </c>
      <c r="G513" t="str">
        <f>"5"</f>
        <v>5</v>
      </c>
      <c r="H513" t="str">
        <f>"23"</f>
        <v>23</v>
      </c>
      <c r="I513" t="str">
        <f>"0"</f>
        <v>0</v>
      </c>
      <c r="J513" t="str">
        <f>"00"</f>
        <v>00</v>
      </c>
      <c r="K513" t="s">
        <v>26</v>
      </c>
      <c r="L513" s="1">
        <v>166</v>
      </c>
    </row>
    <row r="514" spans="1:12" x14ac:dyDescent="0.25">
      <c r="A514" t="s">
        <v>12</v>
      </c>
      <c r="B514" t="str">
        <f>"199"</f>
        <v>199</v>
      </c>
      <c r="C514" t="str">
        <f>"21"</f>
        <v>21</v>
      </c>
      <c r="D514" t="str">
        <f>"6143"</f>
        <v>6143</v>
      </c>
      <c r="E514" t="str">
        <f>"00"</f>
        <v>00</v>
      </c>
      <c r="F514" t="str">
        <f>"805"</f>
        <v>805</v>
      </c>
      <c r="G514" t="str">
        <f>"5"</f>
        <v>5</v>
      </c>
      <c r="H514" t="str">
        <f>"99"</f>
        <v>99</v>
      </c>
      <c r="I514" t="str">
        <f>"0"</f>
        <v>0</v>
      </c>
      <c r="J514" t="str">
        <f>"00"</f>
        <v>00</v>
      </c>
      <c r="K514" t="s">
        <v>26</v>
      </c>
      <c r="L514" s="1">
        <v>475</v>
      </c>
    </row>
    <row r="515" spans="1:12" x14ac:dyDescent="0.25">
      <c r="A515" t="s">
        <v>12</v>
      </c>
      <c r="B515" t="str">
        <f>"199"</f>
        <v>199</v>
      </c>
      <c r="C515" t="str">
        <f>"21"</f>
        <v>21</v>
      </c>
      <c r="D515" t="str">
        <f>"6144"</f>
        <v>6144</v>
      </c>
      <c r="E515" t="str">
        <f>"04"</f>
        <v>04</v>
      </c>
      <c r="F515" t="str">
        <f>"999"</f>
        <v>999</v>
      </c>
      <c r="G515" t="str">
        <f>"5"</f>
        <v>5</v>
      </c>
      <c r="H515" t="str">
        <f>"99"</f>
        <v>99</v>
      </c>
      <c r="I515" t="str">
        <f>"0"</f>
        <v>0</v>
      </c>
      <c r="J515" t="str">
        <f>"00"</f>
        <v>00</v>
      </c>
      <c r="K515" t="s">
        <v>30</v>
      </c>
      <c r="L515" s="1">
        <v>1442</v>
      </c>
    </row>
    <row r="516" spans="1:12" x14ac:dyDescent="0.25">
      <c r="A516" t="s">
        <v>12</v>
      </c>
      <c r="B516" t="str">
        <f>"199"</f>
        <v>199</v>
      </c>
      <c r="C516" t="str">
        <f>"21"</f>
        <v>21</v>
      </c>
      <c r="D516" t="str">
        <f>"6144"</f>
        <v>6144</v>
      </c>
      <c r="E516" t="str">
        <f>"00"</f>
        <v>00</v>
      </c>
      <c r="F516" t="str">
        <f>"805"</f>
        <v>805</v>
      </c>
      <c r="G516" t="str">
        <f>"5"</f>
        <v>5</v>
      </c>
      <c r="H516" t="str">
        <f>"23"</f>
        <v>23</v>
      </c>
      <c r="I516" t="str">
        <f>"0"</f>
        <v>0</v>
      </c>
      <c r="J516" t="str">
        <f>"00"</f>
        <v>00</v>
      </c>
      <c r="K516" t="s">
        <v>29</v>
      </c>
      <c r="L516" s="1">
        <v>3158</v>
      </c>
    </row>
    <row r="517" spans="1:12" x14ac:dyDescent="0.25">
      <c r="A517" t="s">
        <v>12</v>
      </c>
      <c r="B517" t="str">
        <f>"199"</f>
        <v>199</v>
      </c>
      <c r="C517" t="str">
        <f>"21"</f>
        <v>21</v>
      </c>
      <c r="D517" t="str">
        <f>"6144"</f>
        <v>6144</v>
      </c>
      <c r="E517" t="str">
        <f>"00"</f>
        <v>00</v>
      </c>
      <c r="F517" t="str">
        <f>"805"</f>
        <v>805</v>
      </c>
      <c r="G517" t="str">
        <f>"5"</f>
        <v>5</v>
      </c>
      <c r="H517" t="str">
        <f>"99"</f>
        <v>99</v>
      </c>
      <c r="I517" t="str">
        <f>"0"</f>
        <v>0</v>
      </c>
      <c r="J517" t="str">
        <f>"00"</f>
        <v>00</v>
      </c>
      <c r="K517" t="s">
        <v>29</v>
      </c>
      <c r="L517" s="1">
        <v>6342</v>
      </c>
    </row>
    <row r="518" spans="1:12" x14ac:dyDescent="0.25">
      <c r="A518" t="s">
        <v>12</v>
      </c>
      <c r="B518" t="str">
        <f>"199"</f>
        <v>199</v>
      </c>
      <c r="C518" t="str">
        <f>"21"</f>
        <v>21</v>
      </c>
      <c r="D518" t="str">
        <f>"6146"</f>
        <v>6146</v>
      </c>
      <c r="E518" t="str">
        <f>"00"</f>
        <v>00</v>
      </c>
      <c r="F518" t="str">
        <f>"805"</f>
        <v>805</v>
      </c>
      <c r="G518" t="str">
        <f>"5"</f>
        <v>5</v>
      </c>
      <c r="H518" t="str">
        <f>"23"</f>
        <v>23</v>
      </c>
      <c r="I518" t="str">
        <f>"0"</f>
        <v>0</v>
      </c>
      <c r="J518" t="str">
        <f>"00"</f>
        <v>00</v>
      </c>
      <c r="K518" t="s">
        <v>31</v>
      </c>
      <c r="L518" s="1">
        <v>914</v>
      </c>
    </row>
    <row r="519" spans="1:12" x14ac:dyDescent="0.25">
      <c r="A519" t="s">
        <v>12</v>
      </c>
      <c r="B519" t="str">
        <f>"199"</f>
        <v>199</v>
      </c>
      <c r="C519" t="str">
        <f>"21"</f>
        <v>21</v>
      </c>
      <c r="D519" t="str">
        <f>"6146"</f>
        <v>6146</v>
      </c>
      <c r="E519" t="str">
        <f>"00"</f>
        <v>00</v>
      </c>
      <c r="F519" t="str">
        <f>"805"</f>
        <v>805</v>
      </c>
      <c r="G519" t="str">
        <f>"5"</f>
        <v>5</v>
      </c>
      <c r="H519" t="str">
        <f>"99"</f>
        <v>99</v>
      </c>
      <c r="I519" t="str">
        <f>"0"</f>
        <v>0</v>
      </c>
      <c r="J519" t="str">
        <f>"00"</f>
        <v>00</v>
      </c>
      <c r="K519" t="s">
        <v>31</v>
      </c>
      <c r="L519" s="1">
        <v>4651</v>
      </c>
    </row>
    <row r="520" spans="1:12" x14ac:dyDescent="0.25">
      <c r="A520" t="s">
        <v>12</v>
      </c>
      <c r="B520" t="str">
        <f>"199"</f>
        <v>199</v>
      </c>
      <c r="C520" t="str">
        <f>"21"</f>
        <v>21</v>
      </c>
      <c r="D520" t="str">
        <f>"6149"</f>
        <v>6149</v>
      </c>
      <c r="E520" t="str">
        <f>"00"</f>
        <v>00</v>
      </c>
      <c r="F520" t="str">
        <f>"805"</f>
        <v>805</v>
      </c>
      <c r="G520" t="str">
        <f>"5"</f>
        <v>5</v>
      </c>
      <c r="H520" t="str">
        <f>"23"</f>
        <v>23</v>
      </c>
      <c r="I520" t="str">
        <f>"0"</f>
        <v>0</v>
      </c>
      <c r="J520" t="str">
        <f>"00"</f>
        <v>00</v>
      </c>
      <c r="K520" t="s">
        <v>32</v>
      </c>
      <c r="L520" s="1">
        <v>10</v>
      </c>
    </row>
    <row r="521" spans="1:12" x14ac:dyDescent="0.25">
      <c r="A521" t="s">
        <v>12</v>
      </c>
      <c r="B521" t="str">
        <f>"199"</f>
        <v>199</v>
      </c>
      <c r="C521" t="str">
        <f>"21"</f>
        <v>21</v>
      </c>
      <c r="D521" t="str">
        <f>"6149"</f>
        <v>6149</v>
      </c>
      <c r="E521" t="str">
        <f>"00"</f>
        <v>00</v>
      </c>
      <c r="F521" t="str">
        <f>"805"</f>
        <v>805</v>
      </c>
      <c r="G521" t="str">
        <f>"5"</f>
        <v>5</v>
      </c>
      <c r="H521" t="str">
        <f>"99"</f>
        <v>99</v>
      </c>
      <c r="I521" t="str">
        <f>"0"</f>
        <v>0</v>
      </c>
      <c r="J521" t="str">
        <f>"00"</f>
        <v>00</v>
      </c>
      <c r="K521" t="s">
        <v>32</v>
      </c>
      <c r="L521" s="1">
        <v>10</v>
      </c>
    </row>
    <row r="522" spans="1:12" x14ac:dyDescent="0.25">
      <c r="A522" t="s">
        <v>12</v>
      </c>
      <c r="B522" t="str">
        <f>"199"</f>
        <v>199</v>
      </c>
      <c r="C522" t="str">
        <f>"21"</f>
        <v>21</v>
      </c>
      <c r="D522" t="str">
        <f>"6239"</f>
        <v>6239</v>
      </c>
      <c r="E522" t="str">
        <f>"01"</f>
        <v>01</v>
      </c>
      <c r="F522" t="str">
        <f>"801"</f>
        <v>801</v>
      </c>
      <c r="G522" t="str">
        <f>"5"</f>
        <v>5</v>
      </c>
      <c r="H522" t="str">
        <f>"99"</f>
        <v>99</v>
      </c>
      <c r="I522" t="str">
        <f>"0"</f>
        <v>0</v>
      </c>
      <c r="J522" t="str">
        <f>"CI"</f>
        <v>CI</v>
      </c>
      <c r="K522" t="s">
        <v>44</v>
      </c>
      <c r="L522" s="1">
        <v>500</v>
      </c>
    </row>
    <row r="523" spans="1:12" x14ac:dyDescent="0.25">
      <c r="A523" t="s">
        <v>12</v>
      </c>
      <c r="B523" t="str">
        <f>"199"</f>
        <v>199</v>
      </c>
      <c r="C523" t="str">
        <f>"21"</f>
        <v>21</v>
      </c>
      <c r="D523" t="str">
        <f>"6239"</f>
        <v>6239</v>
      </c>
      <c r="E523" t="str">
        <f>"00"</f>
        <v>00</v>
      </c>
      <c r="F523" t="str">
        <f>"806"</f>
        <v>806</v>
      </c>
      <c r="G523" t="str">
        <f>"5"</f>
        <v>5</v>
      </c>
      <c r="H523" t="str">
        <f>"99"</f>
        <v>99</v>
      </c>
      <c r="I523" t="str">
        <f>"D"</f>
        <v>D</v>
      </c>
      <c r="J523" t="str">
        <f>"00"</f>
        <v>00</v>
      </c>
      <c r="K523" t="s">
        <v>216</v>
      </c>
      <c r="L523" s="1">
        <v>700</v>
      </c>
    </row>
    <row r="524" spans="1:12" x14ac:dyDescent="0.25">
      <c r="A524" t="s">
        <v>12</v>
      </c>
      <c r="B524" t="str">
        <f>"199"</f>
        <v>199</v>
      </c>
      <c r="C524" t="str">
        <f>"21"</f>
        <v>21</v>
      </c>
      <c r="D524" t="str">
        <f>"6398"</f>
        <v>6398</v>
      </c>
      <c r="E524" t="str">
        <f>"01"</f>
        <v>01</v>
      </c>
      <c r="F524" t="str">
        <f>"801"</f>
        <v>801</v>
      </c>
      <c r="G524" t="str">
        <f>"5"</f>
        <v>5</v>
      </c>
      <c r="H524" t="str">
        <f>"99"</f>
        <v>99</v>
      </c>
      <c r="I524" t="str">
        <f>"0"</f>
        <v>0</v>
      </c>
      <c r="J524" t="str">
        <f>"CI"</f>
        <v>CI</v>
      </c>
      <c r="K524" t="s">
        <v>217</v>
      </c>
      <c r="L524" s="1">
        <v>1100</v>
      </c>
    </row>
    <row r="525" spans="1:12" x14ac:dyDescent="0.25">
      <c r="A525" t="s">
        <v>12</v>
      </c>
      <c r="B525" t="str">
        <f>"199"</f>
        <v>199</v>
      </c>
      <c r="C525" t="str">
        <f>"21"</f>
        <v>21</v>
      </c>
      <c r="D525" t="str">
        <f>"6399"</f>
        <v>6399</v>
      </c>
      <c r="E525" t="str">
        <f>"01"</f>
        <v>01</v>
      </c>
      <c r="F525" t="str">
        <f>"801"</f>
        <v>801</v>
      </c>
      <c r="G525" t="str">
        <f>"5"</f>
        <v>5</v>
      </c>
      <c r="H525" t="str">
        <f>"99"</f>
        <v>99</v>
      </c>
      <c r="I525" t="str">
        <f>"0"</f>
        <v>0</v>
      </c>
      <c r="J525" t="str">
        <f>"CI"</f>
        <v>CI</v>
      </c>
      <c r="K525" t="s">
        <v>218</v>
      </c>
      <c r="L525" s="1">
        <v>500</v>
      </c>
    </row>
    <row r="526" spans="1:12" x14ac:dyDescent="0.25">
      <c r="A526" t="s">
        <v>12</v>
      </c>
      <c r="B526" t="str">
        <f>"199"</f>
        <v>199</v>
      </c>
      <c r="C526" t="str">
        <f>"21"</f>
        <v>21</v>
      </c>
      <c r="D526" t="str">
        <f>"6399"</f>
        <v>6399</v>
      </c>
      <c r="E526" t="str">
        <f>"00"</f>
        <v>00</v>
      </c>
      <c r="F526" t="str">
        <f>"806"</f>
        <v>806</v>
      </c>
      <c r="G526" t="str">
        <f>"5"</f>
        <v>5</v>
      </c>
      <c r="H526" t="str">
        <f>"99"</f>
        <v>99</v>
      </c>
      <c r="I526" t="str">
        <f>"D"</f>
        <v>D</v>
      </c>
      <c r="J526" t="str">
        <f>"00"</f>
        <v>00</v>
      </c>
      <c r="K526" t="s">
        <v>109</v>
      </c>
      <c r="L526" s="1">
        <v>9500</v>
      </c>
    </row>
    <row r="527" spans="1:12" x14ac:dyDescent="0.25">
      <c r="A527" t="s">
        <v>12</v>
      </c>
      <c r="B527" t="str">
        <f>"199"</f>
        <v>199</v>
      </c>
      <c r="C527" t="str">
        <f>"21"</f>
        <v>21</v>
      </c>
      <c r="D527" t="str">
        <f>"6411"</f>
        <v>6411</v>
      </c>
      <c r="E527" t="str">
        <f>"01"</f>
        <v>01</v>
      </c>
      <c r="F527" t="str">
        <f>"801"</f>
        <v>801</v>
      </c>
      <c r="G527" t="str">
        <f>"5"</f>
        <v>5</v>
      </c>
      <c r="H527" t="str">
        <f>"99"</f>
        <v>99</v>
      </c>
      <c r="I527" t="str">
        <f>"0"</f>
        <v>0</v>
      </c>
      <c r="J527" t="str">
        <f>"CI"</f>
        <v>CI</v>
      </c>
      <c r="K527" t="s">
        <v>219</v>
      </c>
      <c r="L527" s="1">
        <v>3000</v>
      </c>
    </row>
    <row r="528" spans="1:12" x14ac:dyDescent="0.25">
      <c r="A528" t="s">
        <v>12</v>
      </c>
      <c r="B528" t="str">
        <f>"199"</f>
        <v>199</v>
      </c>
      <c r="C528" t="str">
        <f>"21"</f>
        <v>21</v>
      </c>
      <c r="D528" t="str">
        <f>"6411"</f>
        <v>6411</v>
      </c>
      <c r="E528" t="str">
        <f>"00"</f>
        <v>00</v>
      </c>
      <c r="F528" t="str">
        <f>"806"</f>
        <v>806</v>
      </c>
      <c r="G528" t="str">
        <f>"5"</f>
        <v>5</v>
      </c>
      <c r="H528" t="str">
        <f>"99"</f>
        <v>99</v>
      </c>
      <c r="I528" t="str">
        <f>"D"</f>
        <v>D</v>
      </c>
      <c r="J528" t="str">
        <f>"00"</f>
        <v>00</v>
      </c>
      <c r="K528" t="s">
        <v>164</v>
      </c>
      <c r="L528" s="1">
        <v>7500</v>
      </c>
    </row>
    <row r="529" spans="1:12" x14ac:dyDescent="0.25">
      <c r="A529" t="s">
        <v>12</v>
      </c>
      <c r="B529" t="str">
        <f>"199"</f>
        <v>199</v>
      </c>
      <c r="C529" t="str">
        <f>"21"</f>
        <v>21</v>
      </c>
      <c r="D529" t="str">
        <f>"6495"</f>
        <v>6495</v>
      </c>
      <c r="E529" t="str">
        <f>"00"</f>
        <v>00</v>
      </c>
      <c r="F529" t="str">
        <f>"806"</f>
        <v>806</v>
      </c>
      <c r="G529" t="str">
        <f>"5"</f>
        <v>5</v>
      </c>
      <c r="H529" t="str">
        <f>"99"</f>
        <v>99</v>
      </c>
      <c r="I529" t="str">
        <f>"D"</f>
        <v>D</v>
      </c>
      <c r="J529" t="str">
        <f>"00"</f>
        <v>00</v>
      </c>
      <c r="K529" t="s">
        <v>220</v>
      </c>
      <c r="L529" s="1">
        <v>500</v>
      </c>
    </row>
    <row r="530" spans="1:12" x14ac:dyDescent="0.25">
      <c r="A530" t="s">
        <v>12</v>
      </c>
      <c r="B530" t="str">
        <f>"199"</f>
        <v>199</v>
      </c>
      <c r="C530" t="str">
        <f>"21"</f>
        <v>21</v>
      </c>
      <c r="D530" t="str">
        <f>"6499"</f>
        <v>6499</v>
      </c>
      <c r="E530" t="str">
        <f>"00"</f>
        <v>00</v>
      </c>
      <c r="F530" t="str">
        <f>"806"</f>
        <v>806</v>
      </c>
      <c r="G530" t="str">
        <f>"5"</f>
        <v>5</v>
      </c>
      <c r="H530" t="str">
        <f>"99"</f>
        <v>99</v>
      </c>
      <c r="I530" t="str">
        <f>"D"</f>
        <v>D</v>
      </c>
      <c r="J530" t="str">
        <f>"00"</f>
        <v>00</v>
      </c>
      <c r="K530" t="s">
        <v>221</v>
      </c>
      <c r="L530" s="1">
        <v>2450</v>
      </c>
    </row>
    <row r="531" spans="1:12" x14ac:dyDescent="0.25">
      <c r="A531" t="s">
        <v>12</v>
      </c>
      <c r="B531" t="str">
        <f>"199"</f>
        <v>199</v>
      </c>
      <c r="C531" t="str">
        <f>"23"</f>
        <v>23</v>
      </c>
      <c r="D531" t="str">
        <f>"6118"</f>
        <v>6118</v>
      </c>
      <c r="E531" t="str">
        <f>"00"</f>
        <v>00</v>
      </c>
      <c r="F531" t="str">
        <f>"001"</f>
        <v>001</v>
      </c>
      <c r="G531" t="str">
        <f>"5"</f>
        <v>5</v>
      </c>
      <c r="H531" t="str">
        <f>"99"</f>
        <v>99</v>
      </c>
      <c r="I531" t="str">
        <f>"0"</f>
        <v>0</v>
      </c>
      <c r="J531" t="str">
        <f>"00"</f>
        <v>00</v>
      </c>
      <c r="K531" t="s">
        <v>222</v>
      </c>
      <c r="L531" s="1">
        <v>7500</v>
      </c>
    </row>
    <row r="532" spans="1:12" x14ac:dyDescent="0.25">
      <c r="A532" t="s">
        <v>12</v>
      </c>
      <c r="B532" t="str">
        <f>"199"</f>
        <v>199</v>
      </c>
      <c r="C532" t="str">
        <f>"23"</f>
        <v>23</v>
      </c>
      <c r="D532" t="str">
        <f>"6119"</f>
        <v>6119</v>
      </c>
      <c r="E532" t="str">
        <f>"00"</f>
        <v>00</v>
      </c>
      <c r="F532" t="str">
        <f>"102"</f>
        <v>102</v>
      </c>
      <c r="G532" t="str">
        <f>"5"</f>
        <v>5</v>
      </c>
      <c r="H532" t="str">
        <f>"99"</f>
        <v>99</v>
      </c>
      <c r="I532" t="str">
        <f>"0"</f>
        <v>0</v>
      </c>
      <c r="J532" t="str">
        <f>"00"</f>
        <v>00</v>
      </c>
      <c r="K532" t="s">
        <v>18</v>
      </c>
      <c r="L532" s="1">
        <v>85182</v>
      </c>
    </row>
    <row r="533" spans="1:12" x14ac:dyDescent="0.25">
      <c r="A533" t="s">
        <v>12</v>
      </c>
      <c r="B533" t="str">
        <f>"199"</f>
        <v>199</v>
      </c>
      <c r="C533" t="str">
        <f>"23"</f>
        <v>23</v>
      </c>
      <c r="D533" t="str">
        <f>"6119"</f>
        <v>6119</v>
      </c>
      <c r="E533" t="str">
        <f>"00"</f>
        <v>00</v>
      </c>
      <c r="F533" t="str">
        <f>"101"</f>
        <v>101</v>
      </c>
      <c r="G533" t="str">
        <f>"5"</f>
        <v>5</v>
      </c>
      <c r="H533" t="str">
        <f>"99"</f>
        <v>99</v>
      </c>
      <c r="I533" t="str">
        <f>"0"</f>
        <v>0</v>
      </c>
      <c r="J533" t="str">
        <f>"00"</f>
        <v>00</v>
      </c>
      <c r="K533" t="s">
        <v>18</v>
      </c>
      <c r="L533" s="1">
        <v>158322</v>
      </c>
    </row>
    <row r="534" spans="1:12" x14ac:dyDescent="0.25">
      <c r="A534" t="s">
        <v>12</v>
      </c>
      <c r="B534" t="str">
        <f>"199"</f>
        <v>199</v>
      </c>
      <c r="C534" t="str">
        <f>"23"</f>
        <v>23</v>
      </c>
      <c r="D534" t="str">
        <f>"6119"</f>
        <v>6119</v>
      </c>
      <c r="E534" t="str">
        <f>"00"</f>
        <v>00</v>
      </c>
      <c r="F534" t="str">
        <f>"041"</f>
        <v>041</v>
      </c>
      <c r="G534" t="str">
        <f>"5"</f>
        <v>5</v>
      </c>
      <c r="H534" t="str">
        <f>"99"</f>
        <v>99</v>
      </c>
      <c r="I534" t="str">
        <f>"0"</f>
        <v>0</v>
      </c>
      <c r="J534" t="str">
        <f>"00"</f>
        <v>00</v>
      </c>
      <c r="K534" t="s">
        <v>18</v>
      </c>
      <c r="L534" s="1">
        <v>172801</v>
      </c>
    </row>
    <row r="535" spans="1:12" x14ac:dyDescent="0.25">
      <c r="A535" t="s">
        <v>12</v>
      </c>
      <c r="B535" t="str">
        <f>"199"</f>
        <v>199</v>
      </c>
      <c r="C535" t="str">
        <f>"23"</f>
        <v>23</v>
      </c>
      <c r="D535" t="str">
        <f>"6119"</f>
        <v>6119</v>
      </c>
      <c r="E535" t="str">
        <f>"00"</f>
        <v>00</v>
      </c>
      <c r="F535" t="str">
        <f>"001"</f>
        <v>001</v>
      </c>
      <c r="G535" t="str">
        <f>"5"</f>
        <v>5</v>
      </c>
      <c r="H535" t="str">
        <f>"99"</f>
        <v>99</v>
      </c>
      <c r="I535" t="str">
        <f>"0"</f>
        <v>0</v>
      </c>
      <c r="J535" t="str">
        <f>"00"</f>
        <v>00</v>
      </c>
      <c r="K535" t="s">
        <v>18</v>
      </c>
      <c r="L535" s="1">
        <v>245106</v>
      </c>
    </row>
    <row r="536" spans="1:12" x14ac:dyDescent="0.25">
      <c r="A536" t="s">
        <v>12</v>
      </c>
      <c r="B536" t="str">
        <f>"199"</f>
        <v>199</v>
      </c>
      <c r="C536" t="str">
        <f>"23"</f>
        <v>23</v>
      </c>
      <c r="D536" t="str">
        <f>"6129"</f>
        <v>6129</v>
      </c>
      <c r="E536" t="str">
        <f>"00"</f>
        <v>00</v>
      </c>
      <c r="F536" t="str">
        <f>"102"</f>
        <v>102</v>
      </c>
      <c r="G536" t="str">
        <f>"5"</f>
        <v>5</v>
      </c>
      <c r="H536" t="str">
        <f>"99"</f>
        <v>99</v>
      </c>
      <c r="I536" t="str">
        <f>"0"</f>
        <v>0</v>
      </c>
      <c r="J536" t="str">
        <f>"00"</f>
        <v>00</v>
      </c>
      <c r="K536" t="s">
        <v>23</v>
      </c>
      <c r="L536" s="1">
        <v>52671</v>
      </c>
    </row>
    <row r="537" spans="1:12" x14ac:dyDescent="0.25">
      <c r="A537" t="s">
        <v>12</v>
      </c>
      <c r="B537" t="str">
        <f>"199"</f>
        <v>199</v>
      </c>
      <c r="C537" t="str">
        <f>"23"</f>
        <v>23</v>
      </c>
      <c r="D537" t="str">
        <f>"6129"</f>
        <v>6129</v>
      </c>
      <c r="E537" t="str">
        <f>"00"</f>
        <v>00</v>
      </c>
      <c r="F537" t="str">
        <f>"101"</f>
        <v>101</v>
      </c>
      <c r="G537" t="str">
        <f>"5"</f>
        <v>5</v>
      </c>
      <c r="H537" t="str">
        <f>"99"</f>
        <v>99</v>
      </c>
      <c r="I537" t="str">
        <f>"0"</f>
        <v>0</v>
      </c>
      <c r="J537" t="str">
        <f>"00"</f>
        <v>00</v>
      </c>
      <c r="K537" t="s">
        <v>23</v>
      </c>
      <c r="L537" s="1">
        <v>54038</v>
      </c>
    </row>
    <row r="538" spans="1:12" x14ac:dyDescent="0.25">
      <c r="A538" t="s">
        <v>12</v>
      </c>
      <c r="B538" t="str">
        <f>"199"</f>
        <v>199</v>
      </c>
      <c r="C538" t="str">
        <f>"23"</f>
        <v>23</v>
      </c>
      <c r="D538" t="str">
        <f>"6129"</f>
        <v>6129</v>
      </c>
      <c r="E538" t="str">
        <f>"00"</f>
        <v>00</v>
      </c>
      <c r="F538" t="str">
        <f>"001"</f>
        <v>001</v>
      </c>
      <c r="G538" t="str">
        <f>"5"</f>
        <v>5</v>
      </c>
      <c r="H538" t="str">
        <f>"99"</f>
        <v>99</v>
      </c>
      <c r="I538" t="str">
        <f>"0"</f>
        <v>0</v>
      </c>
      <c r="J538" t="str">
        <f>"00"</f>
        <v>00</v>
      </c>
      <c r="K538" t="s">
        <v>23</v>
      </c>
      <c r="L538" s="1">
        <v>63605</v>
      </c>
    </row>
    <row r="539" spans="1:12" x14ac:dyDescent="0.25">
      <c r="A539" t="s">
        <v>12</v>
      </c>
      <c r="B539" t="str">
        <f>"199"</f>
        <v>199</v>
      </c>
      <c r="C539" t="str">
        <f>"23"</f>
        <v>23</v>
      </c>
      <c r="D539" t="str">
        <f>"6129"</f>
        <v>6129</v>
      </c>
      <c r="E539" t="str">
        <f>"00"</f>
        <v>00</v>
      </c>
      <c r="F539" t="str">
        <f>"041"</f>
        <v>041</v>
      </c>
      <c r="G539" t="str">
        <f>"5"</f>
        <v>5</v>
      </c>
      <c r="H539" t="str">
        <f>"99"</f>
        <v>99</v>
      </c>
      <c r="I539" t="str">
        <f>"0"</f>
        <v>0</v>
      </c>
      <c r="J539" t="str">
        <f>"00"</f>
        <v>00</v>
      </c>
      <c r="K539" t="s">
        <v>23</v>
      </c>
      <c r="L539" s="1">
        <v>65419</v>
      </c>
    </row>
    <row r="540" spans="1:12" x14ac:dyDescent="0.25">
      <c r="A540" t="s">
        <v>12</v>
      </c>
      <c r="B540" t="str">
        <f>"199"</f>
        <v>199</v>
      </c>
      <c r="C540" t="str">
        <f>"23"</f>
        <v>23</v>
      </c>
      <c r="D540" t="str">
        <f>"6141"</f>
        <v>6141</v>
      </c>
      <c r="E540" t="str">
        <f>"00"</f>
        <v>00</v>
      </c>
      <c r="F540" t="str">
        <f>"102"</f>
        <v>102</v>
      </c>
      <c r="G540" t="str">
        <f>"5"</f>
        <v>5</v>
      </c>
      <c r="H540" t="str">
        <f>"99"</f>
        <v>99</v>
      </c>
      <c r="I540" t="str">
        <f>"0"</f>
        <v>0</v>
      </c>
      <c r="J540" t="str">
        <f>"00"</f>
        <v>00</v>
      </c>
      <c r="K540" t="s">
        <v>24</v>
      </c>
      <c r="L540" s="1">
        <v>1898</v>
      </c>
    </row>
    <row r="541" spans="1:12" x14ac:dyDescent="0.25">
      <c r="A541" t="s">
        <v>12</v>
      </c>
      <c r="B541" t="str">
        <f>"199"</f>
        <v>199</v>
      </c>
      <c r="C541" t="str">
        <f>"23"</f>
        <v>23</v>
      </c>
      <c r="D541" t="str">
        <f>"6141"</f>
        <v>6141</v>
      </c>
      <c r="E541" t="str">
        <f>"00"</f>
        <v>00</v>
      </c>
      <c r="F541" t="str">
        <f>"101"</f>
        <v>101</v>
      </c>
      <c r="G541" t="str">
        <f>"5"</f>
        <v>5</v>
      </c>
      <c r="H541" t="str">
        <f>"99"</f>
        <v>99</v>
      </c>
      <c r="I541" t="str">
        <f>"0"</f>
        <v>0</v>
      </c>
      <c r="J541" t="str">
        <f>"00"</f>
        <v>00</v>
      </c>
      <c r="K541" t="s">
        <v>24</v>
      </c>
      <c r="L541" s="1">
        <v>2739</v>
      </c>
    </row>
    <row r="542" spans="1:12" x14ac:dyDescent="0.25">
      <c r="A542" t="s">
        <v>12</v>
      </c>
      <c r="B542" t="str">
        <f>"199"</f>
        <v>199</v>
      </c>
      <c r="C542" t="str">
        <f>"23"</f>
        <v>23</v>
      </c>
      <c r="D542" t="str">
        <f>"6141"</f>
        <v>6141</v>
      </c>
      <c r="E542" t="str">
        <f>"00"</f>
        <v>00</v>
      </c>
      <c r="F542" t="str">
        <f>"041"</f>
        <v>041</v>
      </c>
      <c r="G542" t="str">
        <f>"5"</f>
        <v>5</v>
      </c>
      <c r="H542" t="str">
        <f>"99"</f>
        <v>99</v>
      </c>
      <c r="I542" t="str">
        <f>"0"</f>
        <v>0</v>
      </c>
      <c r="J542" t="str">
        <f>"00"</f>
        <v>00</v>
      </c>
      <c r="K542" t="s">
        <v>24</v>
      </c>
      <c r="L542" s="1">
        <v>3230</v>
      </c>
    </row>
    <row r="543" spans="1:12" x14ac:dyDescent="0.25">
      <c r="A543" t="s">
        <v>12</v>
      </c>
      <c r="B543" t="str">
        <f>"199"</f>
        <v>199</v>
      </c>
      <c r="C543" t="str">
        <f>"23"</f>
        <v>23</v>
      </c>
      <c r="D543" t="str">
        <f>"6141"</f>
        <v>6141</v>
      </c>
      <c r="E543" t="str">
        <f>"00"</f>
        <v>00</v>
      </c>
      <c r="F543" t="str">
        <f>"001"</f>
        <v>001</v>
      </c>
      <c r="G543" t="str">
        <f>"5"</f>
        <v>5</v>
      </c>
      <c r="H543" t="str">
        <f>"99"</f>
        <v>99</v>
      </c>
      <c r="I543" t="str">
        <f>"0"</f>
        <v>0</v>
      </c>
      <c r="J543" t="str">
        <f>"00"</f>
        <v>00</v>
      </c>
      <c r="K543" t="s">
        <v>24</v>
      </c>
      <c r="L543" s="1">
        <v>4427</v>
      </c>
    </row>
    <row r="544" spans="1:12" x14ac:dyDescent="0.25">
      <c r="A544" t="s">
        <v>12</v>
      </c>
      <c r="B544" t="str">
        <f>"199"</f>
        <v>199</v>
      </c>
      <c r="C544" t="str">
        <f>"23"</f>
        <v>23</v>
      </c>
      <c r="D544" t="str">
        <f>"6142"</f>
        <v>6142</v>
      </c>
      <c r="E544" t="str">
        <f>"00"</f>
        <v>00</v>
      </c>
      <c r="F544" t="str">
        <f>"101"</f>
        <v>101</v>
      </c>
      <c r="G544" t="str">
        <f>"5"</f>
        <v>5</v>
      </c>
      <c r="H544" t="str">
        <f>"99"</f>
        <v>99</v>
      </c>
      <c r="I544" t="str">
        <f>"0"</f>
        <v>0</v>
      </c>
      <c r="J544" t="str">
        <f>"00"</f>
        <v>00</v>
      </c>
      <c r="K544" t="s">
        <v>223</v>
      </c>
      <c r="L544" s="1">
        <v>9024</v>
      </c>
    </row>
    <row r="545" spans="1:12" x14ac:dyDescent="0.25">
      <c r="A545" t="s">
        <v>12</v>
      </c>
      <c r="B545" t="str">
        <f>"199"</f>
        <v>199</v>
      </c>
      <c r="C545" t="str">
        <f>"23"</f>
        <v>23</v>
      </c>
      <c r="D545" t="str">
        <f>"6142"</f>
        <v>6142</v>
      </c>
      <c r="E545" t="str">
        <f>"00"</f>
        <v>00</v>
      </c>
      <c r="F545" t="str">
        <f>"102"</f>
        <v>102</v>
      </c>
      <c r="G545" t="str">
        <f>"5"</f>
        <v>5</v>
      </c>
      <c r="H545" t="str">
        <f>"99"</f>
        <v>99</v>
      </c>
      <c r="I545" t="str">
        <f>"0"</f>
        <v>0</v>
      </c>
      <c r="J545" t="str">
        <f>"00"</f>
        <v>00</v>
      </c>
      <c r="K545" t="s">
        <v>223</v>
      </c>
      <c r="L545" s="1">
        <v>10536</v>
      </c>
    </row>
    <row r="546" spans="1:12" x14ac:dyDescent="0.25">
      <c r="A546" t="s">
        <v>12</v>
      </c>
      <c r="B546" t="str">
        <f>"199"</f>
        <v>199</v>
      </c>
      <c r="C546" t="str">
        <f>"23"</f>
        <v>23</v>
      </c>
      <c r="D546" t="str">
        <f>"6142"</f>
        <v>6142</v>
      </c>
      <c r="E546" t="str">
        <f>"00"</f>
        <v>00</v>
      </c>
      <c r="F546" t="str">
        <f>"001"</f>
        <v>001</v>
      </c>
      <c r="G546" t="str">
        <f>"5"</f>
        <v>5</v>
      </c>
      <c r="H546" t="str">
        <f>"99"</f>
        <v>99</v>
      </c>
      <c r="I546" t="str">
        <f>"0"</f>
        <v>0</v>
      </c>
      <c r="J546" t="str">
        <f>"00"</f>
        <v>00</v>
      </c>
      <c r="K546" t="s">
        <v>223</v>
      </c>
      <c r="L546" s="1">
        <v>13536</v>
      </c>
    </row>
    <row r="547" spans="1:12" x14ac:dyDescent="0.25">
      <c r="A547" t="s">
        <v>12</v>
      </c>
      <c r="B547" t="str">
        <f>"199"</f>
        <v>199</v>
      </c>
      <c r="C547" t="str">
        <f>"23"</f>
        <v>23</v>
      </c>
      <c r="D547" t="str">
        <f>"6142"</f>
        <v>6142</v>
      </c>
      <c r="E547" t="str">
        <f>"00"</f>
        <v>00</v>
      </c>
      <c r="F547" t="str">
        <f>"041"</f>
        <v>041</v>
      </c>
      <c r="G547" t="str">
        <f>"5"</f>
        <v>5</v>
      </c>
      <c r="H547" t="str">
        <f>"99"</f>
        <v>99</v>
      </c>
      <c r="I547" t="str">
        <f>"0"</f>
        <v>0</v>
      </c>
      <c r="J547" t="str">
        <f>"00"</f>
        <v>00</v>
      </c>
      <c r="K547" t="s">
        <v>223</v>
      </c>
      <c r="L547" s="1">
        <v>18048</v>
      </c>
    </row>
    <row r="548" spans="1:12" x14ac:dyDescent="0.25">
      <c r="A548" t="s">
        <v>12</v>
      </c>
      <c r="B548" t="str">
        <f>"199"</f>
        <v>199</v>
      </c>
      <c r="C548" t="str">
        <f>"23"</f>
        <v>23</v>
      </c>
      <c r="D548" t="str">
        <f>"6143"</f>
        <v>6143</v>
      </c>
      <c r="E548" t="str">
        <f>"00"</f>
        <v>00</v>
      </c>
      <c r="F548" t="str">
        <f>"102"</f>
        <v>102</v>
      </c>
      <c r="G548" t="str">
        <f>"5"</f>
        <v>5</v>
      </c>
      <c r="H548" t="str">
        <f>"99"</f>
        <v>99</v>
      </c>
      <c r="I548" t="str">
        <f>"0"</f>
        <v>0</v>
      </c>
      <c r="J548" t="str">
        <f>"00"</f>
        <v>00</v>
      </c>
      <c r="K548" t="s">
        <v>27</v>
      </c>
      <c r="L548" s="1">
        <v>689</v>
      </c>
    </row>
    <row r="549" spans="1:12" x14ac:dyDescent="0.25">
      <c r="A549" t="s">
        <v>12</v>
      </c>
      <c r="B549" t="str">
        <f>"199"</f>
        <v>199</v>
      </c>
      <c r="C549" t="str">
        <f>"23"</f>
        <v>23</v>
      </c>
      <c r="D549" t="str">
        <f>"6143"</f>
        <v>6143</v>
      </c>
      <c r="E549" t="str">
        <f>"00"</f>
        <v>00</v>
      </c>
      <c r="F549" t="str">
        <f>"101"</f>
        <v>101</v>
      </c>
      <c r="G549" t="str">
        <f>"5"</f>
        <v>5</v>
      </c>
      <c r="H549" t="str">
        <f>"99"</f>
        <v>99</v>
      </c>
      <c r="I549" t="str">
        <f>"0"</f>
        <v>0</v>
      </c>
      <c r="J549" t="str">
        <f>"00"</f>
        <v>00</v>
      </c>
      <c r="K549" t="s">
        <v>27</v>
      </c>
      <c r="L549" s="1">
        <v>1062</v>
      </c>
    </row>
    <row r="550" spans="1:12" x14ac:dyDescent="0.25">
      <c r="A550" t="s">
        <v>12</v>
      </c>
      <c r="B550" t="str">
        <f>"199"</f>
        <v>199</v>
      </c>
      <c r="C550" t="str">
        <f>"23"</f>
        <v>23</v>
      </c>
      <c r="D550" t="str">
        <f>"6143"</f>
        <v>6143</v>
      </c>
      <c r="E550" t="str">
        <f>"00"</f>
        <v>00</v>
      </c>
      <c r="F550" t="str">
        <f>"041"</f>
        <v>041</v>
      </c>
      <c r="G550" t="str">
        <f>"5"</f>
        <v>5</v>
      </c>
      <c r="H550" t="str">
        <f>"99"</f>
        <v>99</v>
      </c>
      <c r="I550" t="str">
        <f>"0"</f>
        <v>0</v>
      </c>
      <c r="J550" t="str">
        <f>"00"</f>
        <v>00</v>
      </c>
      <c r="K550" t="s">
        <v>27</v>
      </c>
      <c r="L550" s="1">
        <v>1191</v>
      </c>
    </row>
    <row r="551" spans="1:12" x14ac:dyDescent="0.25">
      <c r="A551" t="s">
        <v>12</v>
      </c>
      <c r="B551" t="str">
        <f>"199"</f>
        <v>199</v>
      </c>
      <c r="C551" t="str">
        <f>"23"</f>
        <v>23</v>
      </c>
      <c r="D551" t="str">
        <f>"6143"</f>
        <v>6143</v>
      </c>
      <c r="E551" t="str">
        <f>"00"</f>
        <v>00</v>
      </c>
      <c r="F551" t="str">
        <f>"001"</f>
        <v>001</v>
      </c>
      <c r="G551" t="str">
        <f>"5"</f>
        <v>5</v>
      </c>
      <c r="H551" t="str">
        <f>"99"</f>
        <v>99</v>
      </c>
      <c r="I551" t="str">
        <f>"0"</f>
        <v>0</v>
      </c>
      <c r="J551" t="str">
        <f>"00"</f>
        <v>00</v>
      </c>
      <c r="K551" t="s">
        <v>27</v>
      </c>
      <c r="L551" s="1">
        <v>1581</v>
      </c>
    </row>
    <row r="552" spans="1:12" x14ac:dyDescent="0.25">
      <c r="A552" t="s">
        <v>12</v>
      </c>
      <c r="B552" t="str">
        <f>"199"</f>
        <v>199</v>
      </c>
      <c r="C552" t="str">
        <f>"23"</f>
        <v>23</v>
      </c>
      <c r="D552" t="str">
        <f>"6144"</f>
        <v>6144</v>
      </c>
      <c r="E552" t="str">
        <f>"04"</f>
        <v>04</v>
      </c>
      <c r="F552" t="str">
        <f>"999"</f>
        <v>999</v>
      </c>
      <c r="G552" t="str">
        <f>"5"</f>
        <v>5</v>
      </c>
      <c r="H552" t="str">
        <f>"99"</f>
        <v>99</v>
      </c>
      <c r="I552" t="str">
        <f>"0"</f>
        <v>0</v>
      </c>
      <c r="J552" t="str">
        <f>"00"</f>
        <v>00</v>
      </c>
      <c r="K552" t="s">
        <v>30</v>
      </c>
      <c r="L552" s="1">
        <v>6036</v>
      </c>
    </row>
    <row r="553" spans="1:12" x14ac:dyDescent="0.25">
      <c r="A553" t="s">
        <v>12</v>
      </c>
      <c r="B553" t="str">
        <f>"199"</f>
        <v>199</v>
      </c>
      <c r="C553" t="str">
        <f>"23"</f>
        <v>23</v>
      </c>
      <c r="D553" t="str">
        <f>"6144"</f>
        <v>6144</v>
      </c>
      <c r="E553" t="str">
        <f>"00"</f>
        <v>00</v>
      </c>
      <c r="F553" t="str">
        <f>"102"</f>
        <v>102</v>
      </c>
      <c r="G553" t="str">
        <f>"5"</f>
        <v>5</v>
      </c>
      <c r="H553" t="str">
        <f>"99"</f>
        <v>99</v>
      </c>
      <c r="I553" t="str">
        <f>"0"</f>
        <v>0</v>
      </c>
      <c r="J553" t="str">
        <f>"00"</f>
        <v>00</v>
      </c>
      <c r="K553" t="s">
        <v>224</v>
      </c>
      <c r="L553" s="1">
        <v>10148</v>
      </c>
    </row>
    <row r="554" spans="1:12" x14ac:dyDescent="0.25">
      <c r="A554" t="s">
        <v>12</v>
      </c>
      <c r="B554" t="str">
        <f>"199"</f>
        <v>199</v>
      </c>
      <c r="C554" t="str">
        <f>"23"</f>
        <v>23</v>
      </c>
      <c r="D554" t="str">
        <f>"6144"</f>
        <v>6144</v>
      </c>
      <c r="E554" t="str">
        <f>"00"</f>
        <v>00</v>
      </c>
      <c r="F554" t="str">
        <f>"101"</f>
        <v>101</v>
      </c>
      <c r="G554" t="str">
        <f>"5"</f>
        <v>5</v>
      </c>
      <c r="H554" t="str">
        <f>"99"</f>
        <v>99</v>
      </c>
      <c r="I554" t="str">
        <f>"0"</f>
        <v>0</v>
      </c>
      <c r="J554" t="str">
        <f>"00"</f>
        <v>00</v>
      </c>
      <c r="K554" t="s">
        <v>224</v>
      </c>
      <c r="L554" s="1">
        <v>16815</v>
      </c>
    </row>
    <row r="555" spans="1:12" x14ac:dyDescent="0.25">
      <c r="A555" t="s">
        <v>12</v>
      </c>
      <c r="B555" t="str">
        <f>"199"</f>
        <v>199</v>
      </c>
      <c r="C555" t="str">
        <f>"23"</f>
        <v>23</v>
      </c>
      <c r="D555" t="str">
        <f>"6144"</f>
        <v>6144</v>
      </c>
      <c r="E555" t="str">
        <f>"00"</f>
        <v>00</v>
      </c>
      <c r="F555" t="str">
        <f>"041"</f>
        <v>041</v>
      </c>
      <c r="G555" t="str">
        <f>"5"</f>
        <v>5</v>
      </c>
      <c r="H555" t="str">
        <f>"99"</f>
        <v>99</v>
      </c>
      <c r="I555" t="str">
        <f>"0"</f>
        <v>0</v>
      </c>
      <c r="J555" t="str">
        <f>"00"</f>
        <v>00</v>
      </c>
      <c r="K555" t="s">
        <v>224</v>
      </c>
      <c r="L555" s="1">
        <v>17846</v>
      </c>
    </row>
    <row r="556" spans="1:12" x14ac:dyDescent="0.25">
      <c r="A556" t="s">
        <v>12</v>
      </c>
      <c r="B556" t="str">
        <f>"199"</f>
        <v>199</v>
      </c>
      <c r="C556" t="str">
        <f>"23"</f>
        <v>23</v>
      </c>
      <c r="D556" t="str">
        <f>"6144"</f>
        <v>6144</v>
      </c>
      <c r="E556" t="str">
        <f>"00"</f>
        <v>00</v>
      </c>
      <c r="F556" t="str">
        <f>"001"</f>
        <v>001</v>
      </c>
      <c r="G556" t="str">
        <f>"5"</f>
        <v>5</v>
      </c>
      <c r="H556" t="str">
        <f>"99"</f>
        <v>99</v>
      </c>
      <c r="I556" t="str">
        <f>"0"</f>
        <v>0</v>
      </c>
      <c r="J556" t="str">
        <f>"00"</f>
        <v>00</v>
      </c>
      <c r="K556" t="s">
        <v>224</v>
      </c>
      <c r="L556" s="1">
        <v>22823</v>
      </c>
    </row>
    <row r="557" spans="1:12" x14ac:dyDescent="0.25">
      <c r="A557" t="s">
        <v>12</v>
      </c>
      <c r="B557" t="str">
        <f>"199"</f>
        <v>199</v>
      </c>
      <c r="C557" t="str">
        <f>"23"</f>
        <v>23</v>
      </c>
      <c r="D557" t="str">
        <f>"6146"</f>
        <v>6146</v>
      </c>
      <c r="E557" t="str">
        <f>"00"</f>
        <v>00</v>
      </c>
      <c r="F557" t="str">
        <f>"102"</f>
        <v>102</v>
      </c>
      <c r="G557" t="str">
        <f>"5"</f>
        <v>5</v>
      </c>
      <c r="H557" t="str">
        <f>"99"</f>
        <v>99</v>
      </c>
      <c r="I557" t="str">
        <f>"0"</f>
        <v>0</v>
      </c>
      <c r="J557" t="str">
        <f>"00"</f>
        <v>00</v>
      </c>
      <c r="K557" t="s">
        <v>31</v>
      </c>
      <c r="L557" s="1">
        <v>6024</v>
      </c>
    </row>
    <row r="558" spans="1:12" x14ac:dyDescent="0.25">
      <c r="A558" t="s">
        <v>12</v>
      </c>
      <c r="B558" t="str">
        <f>"199"</f>
        <v>199</v>
      </c>
      <c r="C558" t="str">
        <f>"23"</f>
        <v>23</v>
      </c>
      <c r="D558" t="str">
        <f>"6146"</f>
        <v>6146</v>
      </c>
      <c r="E558" t="str">
        <f>"00"</f>
        <v>00</v>
      </c>
      <c r="F558" t="str">
        <f>"101"</f>
        <v>101</v>
      </c>
      <c r="G558" t="str">
        <f>"5"</f>
        <v>5</v>
      </c>
      <c r="H558" t="str">
        <f>"99"</f>
        <v>99</v>
      </c>
      <c r="I558" t="str">
        <f>"0"</f>
        <v>0</v>
      </c>
      <c r="J558" t="str">
        <f>"00"</f>
        <v>00</v>
      </c>
      <c r="K558" t="s">
        <v>31</v>
      </c>
      <c r="L558" s="1">
        <v>8385</v>
      </c>
    </row>
    <row r="559" spans="1:12" x14ac:dyDescent="0.25">
      <c r="A559" t="s">
        <v>12</v>
      </c>
      <c r="B559" t="str">
        <f>"199"</f>
        <v>199</v>
      </c>
      <c r="C559" t="str">
        <f>"23"</f>
        <v>23</v>
      </c>
      <c r="D559" t="str">
        <f>"6146"</f>
        <v>6146</v>
      </c>
      <c r="E559" t="str">
        <f>"00"</f>
        <v>00</v>
      </c>
      <c r="F559" t="str">
        <f>"041"</f>
        <v>041</v>
      </c>
      <c r="G559" t="str">
        <f>"5"</f>
        <v>5</v>
      </c>
      <c r="H559" t="str">
        <f>"99"</f>
        <v>99</v>
      </c>
      <c r="I559" t="str">
        <f>"0"</f>
        <v>0</v>
      </c>
      <c r="J559" t="str">
        <f>"00"</f>
        <v>00</v>
      </c>
      <c r="K559" t="s">
        <v>31</v>
      </c>
      <c r="L559" s="1">
        <v>10176</v>
      </c>
    </row>
    <row r="560" spans="1:12" x14ac:dyDescent="0.25">
      <c r="A560" t="s">
        <v>12</v>
      </c>
      <c r="B560" t="str">
        <f>"199"</f>
        <v>199</v>
      </c>
      <c r="C560" t="str">
        <f>"23"</f>
        <v>23</v>
      </c>
      <c r="D560" t="str">
        <f>"6146"</f>
        <v>6146</v>
      </c>
      <c r="E560" t="str">
        <f>"00"</f>
        <v>00</v>
      </c>
      <c r="F560" t="str">
        <f>"001"</f>
        <v>001</v>
      </c>
      <c r="G560" t="str">
        <f>"5"</f>
        <v>5</v>
      </c>
      <c r="H560" t="str">
        <f>"99"</f>
        <v>99</v>
      </c>
      <c r="I560" t="str">
        <f>"0"</f>
        <v>0</v>
      </c>
      <c r="J560" t="str">
        <f>"00"</f>
        <v>00</v>
      </c>
      <c r="K560" t="s">
        <v>31</v>
      </c>
      <c r="L560" s="1">
        <v>14164</v>
      </c>
    </row>
    <row r="561" spans="1:12" x14ac:dyDescent="0.25">
      <c r="A561" t="s">
        <v>12</v>
      </c>
      <c r="B561" t="str">
        <f>"199"</f>
        <v>199</v>
      </c>
      <c r="C561" t="str">
        <f>"23"</f>
        <v>23</v>
      </c>
      <c r="D561" t="str">
        <f>"6149"</f>
        <v>6149</v>
      </c>
      <c r="E561" t="str">
        <f>"00"</f>
        <v>00</v>
      </c>
      <c r="F561" t="str">
        <f>"102"</f>
        <v>102</v>
      </c>
      <c r="G561" t="str">
        <f>"5"</f>
        <v>5</v>
      </c>
      <c r="H561" t="str">
        <f>"99"</f>
        <v>99</v>
      </c>
      <c r="I561" t="str">
        <f>"0"</f>
        <v>0</v>
      </c>
      <c r="J561" t="str">
        <f>"00"</f>
        <v>00</v>
      </c>
      <c r="K561" t="s">
        <v>32</v>
      </c>
      <c r="L561" s="1">
        <v>39</v>
      </c>
    </row>
    <row r="562" spans="1:12" x14ac:dyDescent="0.25">
      <c r="A562" t="s">
        <v>12</v>
      </c>
      <c r="B562" t="str">
        <f>"199"</f>
        <v>199</v>
      </c>
      <c r="C562" t="str">
        <f>"23"</f>
        <v>23</v>
      </c>
      <c r="D562" t="str">
        <f>"6149"</f>
        <v>6149</v>
      </c>
      <c r="E562" t="str">
        <f>"00"</f>
        <v>00</v>
      </c>
      <c r="F562" t="str">
        <f>"041"</f>
        <v>041</v>
      </c>
      <c r="G562" t="str">
        <f>"5"</f>
        <v>5</v>
      </c>
      <c r="H562" t="str">
        <f>"99"</f>
        <v>99</v>
      </c>
      <c r="I562" t="str">
        <f>"0"</f>
        <v>0</v>
      </c>
      <c r="J562" t="str">
        <f>"00"</f>
        <v>00</v>
      </c>
      <c r="K562" t="s">
        <v>32</v>
      </c>
      <c r="L562" s="1">
        <v>54</v>
      </c>
    </row>
    <row r="563" spans="1:12" x14ac:dyDescent="0.25">
      <c r="A563" t="s">
        <v>12</v>
      </c>
      <c r="B563" t="str">
        <f>"199"</f>
        <v>199</v>
      </c>
      <c r="C563" t="str">
        <f>"23"</f>
        <v>23</v>
      </c>
      <c r="D563" t="str">
        <f>"6149"</f>
        <v>6149</v>
      </c>
      <c r="E563" t="str">
        <f>"00"</f>
        <v>00</v>
      </c>
      <c r="F563" t="str">
        <f>"101"</f>
        <v>101</v>
      </c>
      <c r="G563" t="str">
        <f>"5"</f>
        <v>5</v>
      </c>
      <c r="H563" t="str">
        <f>"99"</f>
        <v>99</v>
      </c>
      <c r="I563" t="str">
        <f>"0"</f>
        <v>0</v>
      </c>
      <c r="J563" t="str">
        <f>"00"</f>
        <v>00</v>
      </c>
      <c r="K563" t="s">
        <v>32</v>
      </c>
      <c r="L563" s="1">
        <v>54</v>
      </c>
    </row>
    <row r="564" spans="1:12" x14ac:dyDescent="0.25">
      <c r="A564" t="s">
        <v>12</v>
      </c>
      <c r="B564" t="str">
        <f>"199"</f>
        <v>199</v>
      </c>
      <c r="C564" t="str">
        <f>"23"</f>
        <v>23</v>
      </c>
      <c r="D564" t="str">
        <f>"6149"</f>
        <v>6149</v>
      </c>
      <c r="E564" t="str">
        <f>"00"</f>
        <v>00</v>
      </c>
      <c r="F564" t="str">
        <f>"001"</f>
        <v>001</v>
      </c>
      <c r="G564" t="str">
        <f>"5"</f>
        <v>5</v>
      </c>
      <c r="H564" t="str">
        <f>"99"</f>
        <v>99</v>
      </c>
      <c r="I564" t="str">
        <f>"0"</f>
        <v>0</v>
      </c>
      <c r="J564" t="str">
        <f>"00"</f>
        <v>00</v>
      </c>
      <c r="K564" t="s">
        <v>32</v>
      </c>
      <c r="L564" s="1">
        <v>64</v>
      </c>
    </row>
    <row r="565" spans="1:12" x14ac:dyDescent="0.25">
      <c r="A565" t="s">
        <v>12</v>
      </c>
      <c r="B565" t="str">
        <f>"199"</f>
        <v>199</v>
      </c>
      <c r="C565" t="str">
        <f>"23"</f>
        <v>23</v>
      </c>
      <c r="D565" t="str">
        <f>"6239"</f>
        <v>6239</v>
      </c>
      <c r="E565" t="str">
        <f>"00"</f>
        <v>00</v>
      </c>
      <c r="F565" t="str">
        <f>"101"</f>
        <v>101</v>
      </c>
      <c r="G565" t="str">
        <f>"5"</f>
        <v>5</v>
      </c>
      <c r="H565" t="str">
        <f>"99"</f>
        <v>99</v>
      </c>
      <c r="I565" t="str">
        <f>"C"</f>
        <v>C</v>
      </c>
      <c r="J565" t="str">
        <f>"00"</f>
        <v>00</v>
      </c>
      <c r="K565" t="s">
        <v>197</v>
      </c>
      <c r="L565" s="1">
        <v>500</v>
      </c>
    </row>
    <row r="566" spans="1:12" x14ac:dyDescent="0.25">
      <c r="A566" t="s">
        <v>12</v>
      </c>
      <c r="B566" t="str">
        <f>"199"</f>
        <v>199</v>
      </c>
      <c r="C566" t="str">
        <f>"23"</f>
        <v>23</v>
      </c>
      <c r="D566" t="str">
        <f>"6398"</f>
        <v>6398</v>
      </c>
      <c r="E566" t="str">
        <f>"01"</f>
        <v>01</v>
      </c>
      <c r="F566" t="str">
        <f>"101"</f>
        <v>101</v>
      </c>
      <c r="G566" t="str">
        <f>"5"</f>
        <v>5</v>
      </c>
      <c r="H566" t="str">
        <f>"99"</f>
        <v>99</v>
      </c>
      <c r="I566" t="str">
        <f>"C"</f>
        <v>C</v>
      </c>
      <c r="J566" t="str">
        <f>"00"</f>
        <v>00</v>
      </c>
      <c r="K566" t="s">
        <v>75</v>
      </c>
      <c r="L566" s="1">
        <v>500</v>
      </c>
    </row>
    <row r="567" spans="1:12" x14ac:dyDescent="0.25">
      <c r="A567" t="s">
        <v>12</v>
      </c>
      <c r="B567" t="str">
        <f>"199"</f>
        <v>199</v>
      </c>
      <c r="C567" t="str">
        <f>"23"</f>
        <v>23</v>
      </c>
      <c r="D567" t="str">
        <f>"6398"</f>
        <v>6398</v>
      </c>
      <c r="E567" t="str">
        <f>"01"</f>
        <v>01</v>
      </c>
      <c r="F567" t="str">
        <f>"102"</f>
        <v>102</v>
      </c>
      <c r="G567" t="str">
        <f>"5"</f>
        <v>5</v>
      </c>
      <c r="H567" t="str">
        <f>"99"</f>
        <v>99</v>
      </c>
      <c r="I567" t="str">
        <f>"C"</f>
        <v>C</v>
      </c>
      <c r="J567" t="str">
        <f>"00"</f>
        <v>00</v>
      </c>
      <c r="K567" t="s">
        <v>81</v>
      </c>
      <c r="L567" s="1">
        <v>1000</v>
      </c>
    </row>
    <row r="568" spans="1:12" x14ac:dyDescent="0.25">
      <c r="A568" t="s">
        <v>12</v>
      </c>
      <c r="B568" t="str">
        <f>"199"</f>
        <v>199</v>
      </c>
      <c r="C568" t="str">
        <f>"23"</f>
        <v>23</v>
      </c>
      <c r="D568" t="str">
        <f>"6398"</f>
        <v>6398</v>
      </c>
      <c r="E568" t="str">
        <f>"00"</f>
        <v>00</v>
      </c>
      <c r="F568" t="str">
        <f>"001"</f>
        <v>001</v>
      </c>
      <c r="G568" t="str">
        <f>"5"</f>
        <v>5</v>
      </c>
      <c r="H568" t="str">
        <f>"99"</f>
        <v>99</v>
      </c>
      <c r="I568" t="str">
        <f>"C"</f>
        <v>C</v>
      </c>
      <c r="J568" t="str">
        <f>"00"</f>
        <v>00</v>
      </c>
      <c r="K568" t="s">
        <v>225</v>
      </c>
      <c r="L568" s="1">
        <v>2000</v>
      </c>
    </row>
    <row r="569" spans="1:12" x14ac:dyDescent="0.25">
      <c r="A569" t="s">
        <v>12</v>
      </c>
      <c r="B569" t="str">
        <f>"199"</f>
        <v>199</v>
      </c>
      <c r="C569" t="str">
        <f>"23"</f>
        <v>23</v>
      </c>
      <c r="D569" t="str">
        <f>"6399"</f>
        <v>6399</v>
      </c>
      <c r="E569" t="str">
        <f>"01"</f>
        <v>01</v>
      </c>
      <c r="F569" t="str">
        <f>"041"</f>
        <v>041</v>
      </c>
      <c r="G569" t="str">
        <f>"5"</f>
        <v>5</v>
      </c>
      <c r="H569" t="str">
        <f>"99"</f>
        <v>99</v>
      </c>
      <c r="I569" t="str">
        <f>"C"</f>
        <v>C</v>
      </c>
      <c r="J569" t="str">
        <f>"00"</f>
        <v>00</v>
      </c>
      <c r="K569" t="s">
        <v>226</v>
      </c>
      <c r="L569" s="1">
        <v>500</v>
      </c>
    </row>
    <row r="570" spans="1:12" x14ac:dyDescent="0.25">
      <c r="A570" t="s">
        <v>12</v>
      </c>
      <c r="B570" t="str">
        <f>"199"</f>
        <v>199</v>
      </c>
      <c r="C570" t="str">
        <f>"23"</f>
        <v>23</v>
      </c>
      <c r="D570" t="str">
        <f>"6399"</f>
        <v>6399</v>
      </c>
      <c r="E570" t="str">
        <f>"02"</f>
        <v>02</v>
      </c>
      <c r="F570" t="str">
        <f>"101"</f>
        <v>101</v>
      </c>
      <c r="G570" t="str">
        <f>"5"</f>
        <v>5</v>
      </c>
      <c r="H570" t="str">
        <f>"99"</f>
        <v>99</v>
      </c>
      <c r="I570" t="str">
        <f>"C"</f>
        <v>C</v>
      </c>
      <c r="J570" t="str">
        <f>"00"</f>
        <v>00</v>
      </c>
      <c r="K570" t="s">
        <v>226</v>
      </c>
      <c r="L570" s="1">
        <v>799</v>
      </c>
    </row>
    <row r="571" spans="1:12" x14ac:dyDescent="0.25">
      <c r="A571" t="s">
        <v>12</v>
      </c>
      <c r="B571" t="str">
        <f>"199"</f>
        <v>199</v>
      </c>
      <c r="C571" t="str">
        <f>"23"</f>
        <v>23</v>
      </c>
      <c r="D571" t="str">
        <f>"6399"</f>
        <v>6399</v>
      </c>
      <c r="E571" t="str">
        <f>"02"</f>
        <v>02</v>
      </c>
      <c r="F571" t="str">
        <f>"041"</f>
        <v>041</v>
      </c>
      <c r="G571" t="str">
        <f>"5"</f>
        <v>5</v>
      </c>
      <c r="H571" t="str">
        <f>"99"</f>
        <v>99</v>
      </c>
      <c r="I571" t="str">
        <f>"C"</f>
        <v>C</v>
      </c>
      <c r="J571" t="str">
        <f>"00"</f>
        <v>00</v>
      </c>
      <c r="K571" t="s">
        <v>227</v>
      </c>
      <c r="L571" s="1">
        <v>978</v>
      </c>
    </row>
    <row r="572" spans="1:12" x14ac:dyDescent="0.25">
      <c r="A572" t="s">
        <v>12</v>
      </c>
      <c r="B572" t="str">
        <f>"199"</f>
        <v>199</v>
      </c>
      <c r="C572" t="str">
        <f>"23"</f>
        <v>23</v>
      </c>
      <c r="D572" t="str">
        <f>"6399"</f>
        <v>6399</v>
      </c>
      <c r="E572" t="str">
        <f>"00"</f>
        <v>00</v>
      </c>
      <c r="F572" t="str">
        <f>"001"</f>
        <v>001</v>
      </c>
      <c r="G572" t="str">
        <f>"5"</f>
        <v>5</v>
      </c>
      <c r="H572" t="str">
        <f>"99"</f>
        <v>99</v>
      </c>
      <c r="I572" t="str">
        <f>"C"</f>
        <v>C</v>
      </c>
      <c r="J572" t="str">
        <f>"00"</f>
        <v>00</v>
      </c>
      <c r="K572" t="s">
        <v>109</v>
      </c>
      <c r="L572" s="1">
        <v>1000</v>
      </c>
    </row>
    <row r="573" spans="1:12" x14ac:dyDescent="0.25">
      <c r="A573" t="s">
        <v>12</v>
      </c>
      <c r="B573" t="str">
        <f>"199"</f>
        <v>199</v>
      </c>
      <c r="C573" t="str">
        <f>"23"</f>
        <v>23</v>
      </c>
      <c r="D573" t="str">
        <f>"6399"</f>
        <v>6399</v>
      </c>
      <c r="E573" t="str">
        <f>"03"</f>
        <v>03</v>
      </c>
      <c r="F573" t="str">
        <f>"101"</f>
        <v>101</v>
      </c>
      <c r="G573" t="str">
        <f>"5"</f>
        <v>5</v>
      </c>
      <c r="H573" t="str">
        <f>"99"</f>
        <v>99</v>
      </c>
      <c r="I573" t="str">
        <f>"C"</f>
        <v>C</v>
      </c>
      <c r="J573" t="str">
        <f>"00"</f>
        <v>00</v>
      </c>
      <c r="K573" t="s">
        <v>227</v>
      </c>
      <c r="L573" s="1">
        <v>1422</v>
      </c>
    </row>
    <row r="574" spans="1:12" x14ac:dyDescent="0.25">
      <c r="A574" t="s">
        <v>12</v>
      </c>
      <c r="B574" t="str">
        <f>"199"</f>
        <v>199</v>
      </c>
      <c r="C574" t="str">
        <f>"23"</f>
        <v>23</v>
      </c>
      <c r="D574" t="str">
        <f>"6399"</f>
        <v>6399</v>
      </c>
      <c r="E574" t="str">
        <f>"01"</f>
        <v>01</v>
      </c>
      <c r="F574" t="str">
        <f>"001"</f>
        <v>001</v>
      </c>
      <c r="G574" t="str">
        <f>"5"</f>
        <v>5</v>
      </c>
      <c r="H574" t="str">
        <f>"99"</f>
        <v>99</v>
      </c>
      <c r="I574" t="str">
        <f>"C"</f>
        <v>C</v>
      </c>
      <c r="J574" t="str">
        <f>"00"</f>
        <v>00</v>
      </c>
      <c r="K574" t="s">
        <v>227</v>
      </c>
      <c r="L574" s="1">
        <v>1516</v>
      </c>
    </row>
    <row r="575" spans="1:12" x14ac:dyDescent="0.25">
      <c r="A575" t="s">
        <v>12</v>
      </c>
      <c r="B575" t="str">
        <f>"199"</f>
        <v>199</v>
      </c>
      <c r="C575" t="str">
        <f>"23"</f>
        <v>23</v>
      </c>
      <c r="D575" t="str">
        <f>"6399"</f>
        <v>6399</v>
      </c>
      <c r="E575" t="str">
        <f>"02"</f>
        <v>02</v>
      </c>
      <c r="F575" t="str">
        <f>"102"</f>
        <v>102</v>
      </c>
      <c r="G575" t="str">
        <f>"5"</f>
        <v>5</v>
      </c>
      <c r="H575" t="str">
        <f>"99"</f>
        <v>99</v>
      </c>
      <c r="I575" t="str">
        <f>"C"</f>
        <v>C</v>
      </c>
      <c r="J575" t="str">
        <f>"00"</f>
        <v>00</v>
      </c>
      <c r="K575" t="s">
        <v>228</v>
      </c>
      <c r="L575" s="1">
        <v>1750</v>
      </c>
    </row>
    <row r="576" spans="1:12" x14ac:dyDescent="0.25">
      <c r="A576" t="s">
        <v>12</v>
      </c>
      <c r="B576" t="str">
        <f>"199"</f>
        <v>199</v>
      </c>
      <c r="C576" t="str">
        <f>"23"</f>
        <v>23</v>
      </c>
      <c r="D576" t="str">
        <f>"6399"</f>
        <v>6399</v>
      </c>
      <c r="E576" t="str">
        <f>"00"</f>
        <v>00</v>
      </c>
      <c r="F576" t="str">
        <f>"101"</f>
        <v>101</v>
      </c>
      <c r="G576" t="str">
        <f>"5"</f>
        <v>5</v>
      </c>
      <c r="H576" t="str">
        <f>"99"</f>
        <v>99</v>
      </c>
      <c r="I576" t="str">
        <f>"C"</f>
        <v>C</v>
      </c>
      <c r="J576" t="str">
        <f>"00"</f>
        <v>00</v>
      </c>
      <c r="K576" t="s">
        <v>109</v>
      </c>
      <c r="L576" s="1">
        <v>2000</v>
      </c>
    </row>
    <row r="577" spans="1:12" x14ac:dyDescent="0.25">
      <c r="A577" t="s">
        <v>12</v>
      </c>
      <c r="B577" t="str">
        <f>"199"</f>
        <v>199</v>
      </c>
      <c r="C577" t="str">
        <f>"23"</f>
        <v>23</v>
      </c>
      <c r="D577" t="str">
        <f>"6399"</f>
        <v>6399</v>
      </c>
      <c r="E577" t="str">
        <f>"01"</f>
        <v>01</v>
      </c>
      <c r="F577" t="str">
        <f>"101"</f>
        <v>101</v>
      </c>
      <c r="G577" t="str">
        <f>"5"</f>
        <v>5</v>
      </c>
      <c r="H577" t="str">
        <f>"99"</f>
        <v>99</v>
      </c>
      <c r="I577" t="str">
        <f>"C"</f>
        <v>C</v>
      </c>
      <c r="J577" t="str">
        <f>"00"</f>
        <v>00</v>
      </c>
      <c r="K577" t="s">
        <v>228</v>
      </c>
      <c r="L577" s="1">
        <v>2000</v>
      </c>
    </row>
    <row r="578" spans="1:12" x14ac:dyDescent="0.25">
      <c r="A578" t="s">
        <v>12</v>
      </c>
      <c r="B578" t="str">
        <f>"199"</f>
        <v>199</v>
      </c>
      <c r="C578" t="str">
        <f>"23"</f>
        <v>23</v>
      </c>
      <c r="D578" t="str">
        <f>"6399"</f>
        <v>6399</v>
      </c>
      <c r="E578" t="str">
        <f>"00"</f>
        <v>00</v>
      </c>
      <c r="F578" t="str">
        <f>"102"</f>
        <v>102</v>
      </c>
      <c r="G578" t="str">
        <f>"5"</f>
        <v>5</v>
      </c>
      <c r="H578" t="str">
        <f>"99"</f>
        <v>99</v>
      </c>
      <c r="I578" t="str">
        <f>"C"</f>
        <v>C</v>
      </c>
      <c r="J578" t="str">
        <f>"00"</f>
        <v>00</v>
      </c>
      <c r="K578" t="s">
        <v>229</v>
      </c>
      <c r="L578" s="1">
        <v>2400</v>
      </c>
    </row>
    <row r="579" spans="1:12" x14ac:dyDescent="0.25">
      <c r="A579" t="s">
        <v>12</v>
      </c>
      <c r="B579" t="str">
        <f>"199"</f>
        <v>199</v>
      </c>
      <c r="C579" t="str">
        <f>"23"</f>
        <v>23</v>
      </c>
      <c r="D579" t="str">
        <f>"6399"</f>
        <v>6399</v>
      </c>
      <c r="E579" t="str">
        <f>"00"</f>
        <v>00</v>
      </c>
      <c r="F579" t="str">
        <f>"041"</f>
        <v>041</v>
      </c>
      <c r="G579" t="str">
        <f>"5"</f>
        <v>5</v>
      </c>
      <c r="H579" t="str">
        <f>"99"</f>
        <v>99</v>
      </c>
      <c r="I579" t="str">
        <f>"C"</f>
        <v>C</v>
      </c>
      <c r="J579" t="str">
        <f>"00"</f>
        <v>00</v>
      </c>
      <c r="K579" t="s">
        <v>109</v>
      </c>
      <c r="L579" s="1">
        <v>3000</v>
      </c>
    </row>
    <row r="580" spans="1:12" x14ac:dyDescent="0.25">
      <c r="A580" t="s">
        <v>12</v>
      </c>
      <c r="B580" t="str">
        <f>"199"</f>
        <v>199</v>
      </c>
      <c r="C580" t="str">
        <f>"23"</f>
        <v>23</v>
      </c>
      <c r="D580" t="str">
        <f>"6411"</f>
        <v>6411</v>
      </c>
      <c r="E580" t="str">
        <f>"00"</f>
        <v>00</v>
      </c>
      <c r="F580" t="str">
        <f>"102"</f>
        <v>102</v>
      </c>
      <c r="G580" t="str">
        <f>"5"</f>
        <v>5</v>
      </c>
      <c r="H580" t="str">
        <f>"99"</f>
        <v>99</v>
      </c>
      <c r="I580" t="str">
        <f>"C"</f>
        <v>C</v>
      </c>
      <c r="J580" t="str">
        <f>"00"</f>
        <v>00</v>
      </c>
      <c r="K580" t="s">
        <v>164</v>
      </c>
      <c r="L580" s="1">
        <v>200</v>
      </c>
    </row>
    <row r="581" spans="1:12" x14ac:dyDescent="0.25">
      <c r="A581" t="s">
        <v>12</v>
      </c>
      <c r="B581" t="str">
        <f>"199"</f>
        <v>199</v>
      </c>
      <c r="C581" t="str">
        <f>"23"</f>
        <v>23</v>
      </c>
      <c r="D581" t="str">
        <f>"6411"</f>
        <v>6411</v>
      </c>
      <c r="E581" t="str">
        <f>"02"</f>
        <v>02</v>
      </c>
      <c r="F581" t="str">
        <f>"001"</f>
        <v>001</v>
      </c>
      <c r="G581" t="str">
        <f>"5"</f>
        <v>5</v>
      </c>
      <c r="H581" t="str">
        <f>"99"</f>
        <v>99</v>
      </c>
      <c r="I581" t="str">
        <f>"C"</f>
        <v>C</v>
      </c>
      <c r="J581" t="str">
        <f>"00"</f>
        <v>00</v>
      </c>
      <c r="K581" t="s">
        <v>230</v>
      </c>
      <c r="L581" s="1">
        <v>200</v>
      </c>
    </row>
    <row r="582" spans="1:12" x14ac:dyDescent="0.25">
      <c r="A582" t="s">
        <v>12</v>
      </c>
      <c r="B582" t="str">
        <f>"199"</f>
        <v>199</v>
      </c>
      <c r="C582" t="str">
        <f>"23"</f>
        <v>23</v>
      </c>
      <c r="D582" t="str">
        <f>"6411"</f>
        <v>6411</v>
      </c>
      <c r="E582" t="str">
        <f>"01"</f>
        <v>01</v>
      </c>
      <c r="F582" t="str">
        <f>"001"</f>
        <v>001</v>
      </c>
      <c r="G582" t="str">
        <f>"5"</f>
        <v>5</v>
      </c>
      <c r="H582" t="str">
        <f>"99"</f>
        <v>99</v>
      </c>
      <c r="I582" t="str">
        <f>"C"</f>
        <v>C</v>
      </c>
      <c r="J582" t="str">
        <f>"00"</f>
        <v>00</v>
      </c>
      <c r="K582" t="s">
        <v>231</v>
      </c>
      <c r="L582" s="1">
        <v>850</v>
      </c>
    </row>
    <row r="583" spans="1:12" x14ac:dyDescent="0.25">
      <c r="A583" t="s">
        <v>12</v>
      </c>
      <c r="B583" t="str">
        <f>"199"</f>
        <v>199</v>
      </c>
      <c r="C583" t="str">
        <f>"23"</f>
        <v>23</v>
      </c>
      <c r="D583" t="str">
        <f>"6411"</f>
        <v>6411</v>
      </c>
      <c r="E583" t="str">
        <f>"01"</f>
        <v>01</v>
      </c>
      <c r="F583" t="str">
        <f>"102"</f>
        <v>102</v>
      </c>
      <c r="G583" t="str">
        <f>"5"</f>
        <v>5</v>
      </c>
      <c r="H583" t="str">
        <f>"99"</f>
        <v>99</v>
      </c>
      <c r="I583" t="str">
        <f>"C"</f>
        <v>C</v>
      </c>
      <c r="J583" t="str">
        <f>"00"</f>
        <v>00</v>
      </c>
      <c r="K583" t="s">
        <v>232</v>
      </c>
      <c r="L583" s="1">
        <v>860</v>
      </c>
    </row>
    <row r="584" spans="1:12" x14ac:dyDescent="0.25">
      <c r="A584" t="s">
        <v>12</v>
      </c>
      <c r="B584" t="str">
        <f>"199"</f>
        <v>199</v>
      </c>
      <c r="C584" t="str">
        <f>"23"</f>
        <v>23</v>
      </c>
      <c r="D584" t="str">
        <f>"6411"</f>
        <v>6411</v>
      </c>
      <c r="E584" t="str">
        <f>"00"</f>
        <v>00</v>
      </c>
      <c r="F584" t="str">
        <f>"101"</f>
        <v>101</v>
      </c>
      <c r="G584" t="str">
        <f>"5"</f>
        <v>5</v>
      </c>
      <c r="H584" t="str">
        <f>"99"</f>
        <v>99</v>
      </c>
      <c r="I584" t="str">
        <f>"C"</f>
        <v>C</v>
      </c>
      <c r="J584" t="str">
        <f>"00"</f>
        <v>00</v>
      </c>
      <c r="K584" t="s">
        <v>164</v>
      </c>
      <c r="L584" s="1">
        <v>3000</v>
      </c>
    </row>
    <row r="585" spans="1:12" x14ac:dyDescent="0.25">
      <c r="A585" t="s">
        <v>12</v>
      </c>
      <c r="B585" t="str">
        <f>"199"</f>
        <v>199</v>
      </c>
      <c r="C585" t="str">
        <f>"23"</f>
        <v>23</v>
      </c>
      <c r="D585" t="str">
        <f>"6495"</f>
        <v>6495</v>
      </c>
      <c r="E585" t="str">
        <f>"01"</f>
        <v>01</v>
      </c>
      <c r="F585" t="str">
        <f>"041"</f>
        <v>041</v>
      </c>
      <c r="G585" t="str">
        <f>"5"</f>
        <v>5</v>
      </c>
      <c r="H585" t="str">
        <f>"99"</f>
        <v>99</v>
      </c>
      <c r="I585" t="str">
        <f>"C"</f>
        <v>C</v>
      </c>
      <c r="J585" t="str">
        <f>"00"</f>
        <v>00</v>
      </c>
      <c r="K585" t="s">
        <v>233</v>
      </c>
      <c r="L585" s="1">
        <v>800</v>
      </c>
    </row>
    <row r="586" spans="1:12" x14ac:dyDescent="0.25">
      <c r="A586" t="s">
        <v>12</v>
      </c>
      <c r="B586" t="str">
        <f>"199"</f>
        <v>199</v>
      </c>
      <c r="C586" t="str">
        <f>"23"</f>
        <v>23</v>
      </c>
      <c r="D586" t="str">
        <f>"6495"</f>
        <v>6495</v>
      </c>
      <c r="E586" t="str">
        <f>"00"</f>
        <v>00</v>
      </c>
      <c r="F586" t="str">
        <f>"101"</f>
        <v>101</v>
      </c>
      <c r="G586" t="str">
        <f>"5"</f>
        <v>5</v>
      </c>
      <c r="H586" t="str">
        <f>"99"</f>
        <v>99</v>
      </c>
      <c r="I586" t="str">
        <f>"C"</f>
        <v>C</v>
      </c>
      <c r="J586" t="str">
        <f>"00"</f>
        <v>00</v>
      </c>
      <c r="K586" t="s">
        <v>174</v>
      </c>
      <c r="L586" s="1">
        <v>900</v>
      </c>
    </row>
    <row r="587" spans="1:12" x14ac:dyDescent="0.25">
      <c r="A587" t="s">
        <v>12</v>
      </c>
      <c r="B587" t="str">
        <f>"199"</f>
        <v>199</v>
      </c>
      <c r="C587" t="str">
        <f>"23"</f>
        <v>23</v>
      </c>
      <c r="D587" t="str">
        <f>"6499"</f>
        <v>6499</v>
      </c>
      <c r="E587" t="str">
        <f>"00"</f>
        <v>00</v>
      </c>
      <c r="F587" t="str">
        <f>"102"</f>
        <v>102</v>
      </c>
      <c r="G587" t="str">
        <f>"5"</f>
        <v>5</v>
      </c>
      <c r="H587" t="str">
        <f>"99"</f>
        <v>99</v>
      </c>
      <c r="I587" t="str">
        <f>"C"</f>
        <v>C</v>
      </c>
      <c r="J587" t="str">
        <f>"00"</f>
        <v>00</v>
      </c>
      <c r="K587" t="s">
        <v>234</v>
      </c>
      <c r="L587" s="1">
        <v>500</v>
      </c>
    </row>
    <row r="588" spans="1:12" x14ac:dyDescent="0.25">
      <c r="A588" t="s">
        <v>12</v>
      </c>
      <c r="B588" t="str">
        <f>"199"</f>
        <v>199</v>
      </c>
      <c r="C588" t="str">
        <f>"23"</f>
        <v>23</v>
      </c>
      <c r="D588" t="str">
        <f>"6499"</f>
        <v>6499</v>
      </c>
      <c r="E588" t="str">
        <f>"00"</f>
        <v>00</v>
      </c>
      <c r="F588" t="str">
        <f>"001"</f>
        <v>001</v>
      </c>
      <c r="G588" t="str">
        <f>"5"</f>
        <v>5</v>
      </c>
      <c r="H588" t="str">
        <f>"99"</f>
        <v>99</v>
      </c>
      <c r="I588" t="str">
        <f>"C"</f>
        <v>C</v>
      </c>
      <c r="J588" t="str">
        <f>"00"</f>
        <v>00</v>
      </c>
      <c r="K588" t="s">
        <v>235</v>
      </c>
      <c r="L588" s="1">
        <v>1000</v>
      </c>
    </row>
    <row r="589" spans="1:12" x14ac:dyDescent="0.25">
      <c r="A589" t="s">
        <v>12</v>
      </c>
      <c r="B589" t="str">
        <f>"199"</f>
        <v>199</v>
      </c>
      <c r="C589" t="str">
        <f>"23"</f>
        <v>23</v>
      </c>
      <c r="D589" t="str">
        <f>"6499"</f>
        <v>6499</v>
      </c>
      <c r="E589" t="str">
        <f>"00"</f>
        <v>00</v>
      </c>
      <c r="F589" t="str">
        <f>"101"</f>
        <v>101</v>
      </c>
      <c r="G589" t="str">
        <f>"5"</f>
        <v>5</v>
      </c>
      <c r="H589" t="str">
        <f>"99"</f>
        <v>99</v>
      </c>
      <c r="I589" t="str">
        <f>"C"</f>
        <v>C</v>
      </c>
      <c r="J589" t="str">
        <f>"00"</f>
        <v>00</v>
      </c>
      <c r="K589" t="s">
        <v>236</v>
      </c>
      <c r="L589" s="1">
        <v>1500</v>
      </c>
    </row>
    <row r="590" spans="1:12" x14ac:dyDescent="0.25">
      <c r="A590" t="s">
        <v>12</v>
      </c>
      <c r="B590" t="str">
        <f>"199"</f>
        <v>199</v>
      </c>
      <c r="C590" t="str">
        <f>"31"</f>
        <v>31</v>
      </c>
      <c r="D590" t="str">
        <f>"6118"</f>
        <v>6118</v>
      </c>
      <c r="E590" t="str">
        <f>"00"</f>
        <v>00</v>
      </c>
      <c r="F590" t="str">
        <f>"999"</f>
        <v>999</v>
      </c>
      <c r="G590" t="str">
        <f>"5"</f>
        <v>5</v>
      </c>
      <c r="H590" t="str">
        <f>"99"</f>
        <v>99</v>
      </c>
      <c r="I590" t="str">
        <f>"0"</f>
        <v>0</v>
      </c>
      <c r="J590" t="str">
        <f>"00"</f>
        <v>00</v>
      </c>
      <c r="K590" t="s">
        <v>237</v>
      </c>
      <c r="L590" s="1">
        <v>1000</v>
      </c>
    </row>
    <row r="591" spans="1:12" x14ac:dyDescent="0.25">
      <c r="A591" t="s">
        <v>12</v>
      </c>
      <c r="B591" t="str">
        <f>"199"</f>
        <v>199</v>
      </c>
      <c r="C591" t="str">
        <f>"31"</f>
        <v>31</v>
      </c>
      <c r="D591" t="str">
        <f>"6118"</f>
        <v>6118</v>
      </c>
      <c r="E591" t="str">
        <f>"00"</f>
        <v>00</v>
      </c>
      <c r="F591" t="str">
        <f>"041"</f>
        <v>041</v>
      </c>
      <c r="G591" t="str">
        <f>"5"</f>
        <v>5</v>
      </c>
      <c r="H591" t="str">
        <f>"99"</f>
        <v>99</v>
      </c>
      <c r="I591" t="str">
        <f>"0"</f>
        <v>0</v>
      </c>
      <c r="J591" t="str">
        <f>"00"</f>
        <v>00</v>
      </c>
      <c r="K591" t="s">
        <v>238</v>
      </c>
      <c r="L591" s="1">
        <v>2000</v>
      </c>
    </row>
    <row r="592" spans="1:12" x14ac:dyDescent="0.25">
      <c r="A592" t="s">
        <v>12</v>
      </c>
      <c r="B592" t="str">
        <f>"199"</f>
        <v>199</v>
      </c>
      <c r="C592" t="str">
        <f>"31"</f>
        <v>31</v>
      </c>
      <c r="D592" t="str">
        <f>"6118"</f>
        <v>6118</v>
      </c>
      <c r="E592" t="str">
        <f>"00"</f>
        <v>00</v>
      </c>
      <c r="F592" t="str">
        <f>"806"</f>
        <v>806</v>
      </c>
      <c r="G592" t="str">
        <f>"5"</f>
        <v>5</v>
      </c>
      <c r="H592" t="str">
        <f>"23"</f>
        <v>23</v>
      </c>
      <c r="I592" t="str">
        <f>"0"</f>
        <v>0</v>
      </c>
      <c r="J592" t="str">
        <f>"00"</f>
        <v>00</v>
      </c>
      <c r="K592" t="s">
        <v>239</v>
      </c>
      <c r="L592" s="1">
        <v>5000</v>
      </c>
    </row>
    <row r="593" spans="1:12" x14ac:dyDescent="0.25">
      <c r="A593" t="s">
        <v>12</v>
      </c>
      <c r="B593" t="str">
        <f>"199"</f>
        <v>199</v>
      </c>
      <c r="C593" t="str">
        <f>"31"</f>
        <v>31</v>
      </c>
      <c r="D593" t="str">
        <f>"6118"</f>
        <v>6118</v>
      </c>
      <c r="E593" t="str">
        <f>"00"</f>
        <v>00</v>
      </c>
      <c r="F593" t="str">
        <f>"999"</f>
        <v>999</v>
      </c>
      <c r="G593" t="str">
        <f>"5"</f>
        <v>5</v>
      </c>
      <c r="H593" t="str">
        <f>"37"</f>
        <v>37</v>
      </c>
      <c r="I593" t="str">
        <f>"0"</f>
        <v>0</v>
      </c>
      <c r="J593" t="str">
        <f>"00"</f>
        <v>00</v>
      </c>
      <c r="K593" t="s">
        <v>240</v>
      </c>
      <c r="L593" s="1">
        <v>5000</v>
      </c>
    </row>
    <row r="594" spans="1:12" x14ac:dyDescent="0.25">
      <c r="A594" t="s">
        <v>12</v>
      </c>
      <c r="B594" t="str">
        <f>"199"</f>
        <v>199</v>
      </c>
      <c r="C594" t="str">
        <f>"31"</f>
        <v>31</v>
      </c>
      <c r="D594" t="str">
        <f>"6119"</f>
        <v>6119</v>
      </c>
      <c r="E594" t="str">
        <f>"00"</f>
        <v>00</v>
      </c>
      <c r="F594" t="str">
        <f>"102"</f>
        <v>102</v>
      </c>
      <c r="G594" t="str">
        <f>"5"</f>
        <v>5</v>
      </c>
      <c r="H594" t="str">
        <f>"99"</f>
        <v>99</v>
      </c>
      <c r="I594" t="str">
        <f>"0"</f>
        <v>0</v>
      </c>
      <c r="J594" t="str">
        <f>"00"</f>
        <v>00</v>
      </c>
      <c r="K594" t="s">
        <v>18</v>
      </c>
      <c r="L594" s="1">
        <v>61741</v>
      </c>
    </row>
    <row r="595" spans="1:12" x14ac:dyDescent="0.25">
      <c r="A595" t="s">
        <v>12</v>
      </c>
      <c r="B595" t="str">
        <f>"199"</f>
        <v>199</v>
      </c>
      <c r="C595" t="str">
        <f>"31"</f>
        <v>31</v>
      </c>
      <c r="D595" t="str">
        <f>"6119"</f>
        <v>6119</v>
      </c>
      <c r="E595" t="str">
        <f>"00"</f>
        <v>00</v>
      </c>
      <c r="F595" t="str">
        <f>"041"</f>
        <v>041</v>
      </c>
      <c r="G595" t="str">
        <f>"5"</f>
        <v>5</v>
      </c>
      <c r="H595" t="str">
        <f>"99"</f>
        <v>99</v>
      </c>
      <c r="I595" t="str">
        <f>"0"</f>
        <v>0</v>
      </c>
      <c r="J595" t="str">
        <f>"00"</f>
        <v>00</v>
      </c>
      <c r="K595" t="s">
        <v>18</v>
      </c>
      <c r="L595" s="1">
        <v>64573</v>
      </c>
    </row>
    <row r="596" spans="1:12" x14ac:dyDescent="0.25">
      <c r="A596" t="s">
        <v>12</v>
      </c>
      <c r="B596" t="str">
        <f>"199"</f>
        <v>199</v>
      </c>
      <c r="C596" t="str">
        <f>"31"</f>
        <v>31</v>
      </c>
      <c r="D596" t="str">
        <f>"6119"</f>
        <v>6119</v>
      </c>
      <c r="E596" t="str">
        <f>"00"</f>
        <v>00</v>
      </c>
      <c r="F596" t="str">
        <f>"101"</f>
        <v>101</v>
      </c>
      <c r="G596" t="str">
        <f>"5"</f>
        <v>5</v>
      </c>
      <c r="H596" t="str">
        <f>"99"</f>
        <v>99</v>
      </c>
      <c r="I596" t="str">
        <f>"0"</f>
        <v>0</v>
      </c>
      <c r="J596" t="str">
        <f>"00"</f>
        <v>00</v>
      </c>
      <c r="K596" t="s">
        <v>18</v>
      </c>
      <c r="L596" s="1">
        <v>65596</v>
      </c>
    </row>
    <row r="597" spans="1:12" x14ac:dyDescent="0.25">
      <c r="A597" t="s">
        <v>12</v>
      </c>
      <c r="B597" t="str">
        <f>"199"</f>
        <v>199</v>
      </c>
      <c r="C597" t="str">
        <f>"31"</f>
        <v>31</v>
      </c>
      <c r="D597" t="str">
        <f>"6119"</f>
        <v>6119</v>
      </c>
      <c r="E597" t="str">
        <f>"00"</f>
        <v>00</v>
      </c>
      <c r="F597" t="str">
        <f>"001"</f>
        <v>001</v>
      </c>
      <c r="G597" t="str">
        <f>"5"</f>
        <v>5</v>
      </c>
      <c r="H597" t="str">
        <f>"99"</f>
        <v>99</v>
      </c>
      <c r="I597" t="str">
        <f>"0"</f>
        <v>0</v>
      </c>
      <c r="J597" t="str">
        <f>"00"</f>
        <v>00</v>
      </c>
      <c r="K597" t="s">
        <v>18</v>
      </c>
      <c r="L597" s="1">
        <v>71352</v>
      </c>
    </row>
    <row r="598" spans="1:12" x14ac:dyDescent="0.25">
      <c r="A598" t="s">
        <v>12</v>
      </c>
      <c r="B598" t="str">
        <f>"199"</f>
        <v>199</v>
      </c>
      <c r="C598" t="str">
        <f>"31"</f>
        <v>31</v>
      </c>
      <c r="D598" t="str">
        <f>"6119"</f>
        <v>6119</v>
      </c>
      <c r="E598" t="str">
        <f>"00"</f>
        <v>00</v>
      </c>
      <c r="F598" t="str">
        <f>"806"</f>
        <v>806</v>
      </c>
      <c r="G598" t="str">
        <f>"5"</f>
        <v>5</v>
      </c>
      <c r="H598" t="str">
        <f>"23"</f>
        <v>23</v>
      </c>
      <c r="I598" t="str">
        <f>"0"</f>
        <v>0</v>
      </c>
      <c r="J598" t="str">
        <f>"00"</f>
        <v>00</v>
      </c>
      <c r="K598" t="s">
        <v>241</v>
      </c>
      <c r="L598" s="1">
        <v>75815</v>
      </c>
    </row>
    <row r="599" spans="1:12" x14ac:dyDescent="0.25">
      <c r="A599" t="s">
        <v>12</v>
      </c>
      <c r="B599" t="str">
        <f>"199"</f>
        <v>199</v>
      </c>
      <c r="C599" t="str">
        <f>"31"</f>
        <v>31</v>
      </c>
      <c r="D599" t="str">
        <f>"6141"</f>
        <v>6141</v>
      </c>
      <c r="E599" t="str">
        <f>"00"</f>
        <v>00</v>
      </c>
      <c r="F599" t="str">
        <f>"999"</f>
        <v>999</v>
      </c>
      <c r="G599" t="str">
        <f>"5"</f>
        <v>5</v>
      </c>
      <c r="H599" t="str">
        <f>"99"</f>
        <v>99</v>
      </c>
      <c r="I599" t="str">
        <f>"0"</f>
        <v>0</v>
      </c>
      <c r="J599" t="str">
        <f>"00"</f>
        <v>00</v>
      </c>
      <c r="K599" t="s">
        <v>24</v>
      </c>
      <c r="L599" s="1">
        <v>14</v>
      </c>
    </row>
    <row r="600" spans="1:12" x14ac:dyDescent="0.25">
      <c r="A600" t="s">
        <v>12</v>
      </c>
      <c r="B600" t="str">
        <f>"199"</f>
        <v>199</v>
      </c>
      <c r="C600" t="str">
        <f>"31"</f>
        <v>31</v>
      </c>
      <c r="D600" t="str">
        <f>"6141"</f>
        <v>6141</v>
      </c>
      <c r="E600" t="str">
        <f>"00"</f>
        <v>00</v>
      </c>
      <c r="F600" t="str">
        <f>"999"</f>
        <v>999</v>
      </c>
      <c r="G600" t="str">
        <f>"5"</f>
        <v>5</v>
      </c>
      <c r="H600" t="str">
        <f>"37"</f>
        <v>37</v>
      </c>
      <c r="I600" t="str">
        <f>"0"</f>
        <v>0</v>
      </c>
      <c r="J600" t="str">
        <f>"00"</f>
        <v>00</v>
      </c>
      <c r="K600" t="s">
        <v>24</v>
      </c>
      <c r="L600" s="1">
        <v>67</v>
      </c>
    </row>
    <row r="601" spans="1:12" x14ac:dyDescent="0.25">
      <c r="A601" t="s">
        <v>12</v>
      </c>
      <c r="B601" t="str">
        <f>"199"</f>
        <v>199</v>
      </c>
      <c r="C601" t="str">
        <f>"31"</f>
        <v>31</v>
      </c>
      <c r="D601" t="str">
        <f>"6141"</f>
        <v>6141</v>
      </c>
      <c r="E601" t="str">
        <f>"00"</f>
        <v>00</v>
      </c>
      <c r="F601" t="str">
        <f>"041"</f>
        <v>041</v>
      </c>
      <c r="G601" t="str">
        <f>"5"</f>
        <v>5</v>
      </c>
      <c r="H601" t="str">
        <f>"99"</f>
        <v>99</v>
      </c>
      <c r="I601" t="str">
        <f>"0"</f>
        <v>0</v>
      </c>
      <c r="J601" t="str">
        <f>"00"</f>
        <v>00</v>
      </c>
      <c r="K601" t="s">
        <v>24</v>
      </c>
      <c r="L601" s="1">
        <v>878</v>
      </c>
    </row>
    <row r="602" spans="1:12" x14ac:dyDescent="0.25">
      <c r="A602" t="s">
        <v>12</v>
      </c>
      <c r="B602" t="str">
        <f>"199"</f>
        <v>199</v>
      </c>
      <c r="C602" t="str">
        <f>"31"</f>
        <v>31</v>
      </c>
      <c r="D602" t="str">
        <f>"6141"</f>
        <v>6141</v>
      </c>
      <c r="E602" t="str">
        <f>"00"</f>
        <v>00</v>
      </c>
      <c r="F602" t="str">
        <f>"102"</f>
        <v>102</v>
      </c>
      <c r="G602" t="str">
        <f>"5"</f>
        <v>5</v>
      </c>
      <c r="H602" t="str">
        <f>"99"</f>
        <v>99</v>
      </c>
      <c r="I602" t="str">
        <f>"0"</f>
        <v>0</v>
      </c>
      <c r="J602" t="str">
        <f>"00"</f>
        <v>00</v>
      </c>
      <c r="K602" t="s">
        <v>24</v>
      </c>
      <c r="L602" s="1">
        <v>880</v>
      </c>
    </row>
    <row r="603" spans="1:12" x14ac:dyDescent="0.25">
      <c r="A603" t="s">
        <v>12</v>
      </c>
      <c r="B603" t="str">
        <f>"199"</f>
        <v>199</v>
      </c>
      <c r="C603" t="str">
        <f>"31"</f>
        <v>31</v>
      </c>
      <c r="D603" t="str">
        <f>"6141"</f>
        <v>6141</v>
      </c>
      <c r="E603" t="str">
        <f>"00"</f>
        <v>00</v>
      </c>
      <c r="F603" t="str">
        <f>"101"</f>
        <v>101</v>
      </c>
      <c r="G603" t="str">
        <f>"5"</f>
        <v>5</v>
      </c>
      <c r="H603" t="str">
        <f>"99"</f>
        <v>99</v>
      </c>
      <c r="I603" t="str">
        <f>"0"</f>
        <v>0</v>
      </c>
      <c r="J603" t="str">
        <f>"00"</f>
        <v>00</v>
      </c>
      <c r="K603" t="s">
        <v>24</v>
      </c>
      <c r="L603" s="1">
        <v>938</v>
      </c>
    </row>
    <row r="604" spans="1:12" x14ac:dyDescent="0.25">
      <c r="A604" t="s">
        <v>12</v>
      </c>
      <c r="B604" t="str">
        <f>"199"</f>
        <v>199</v>
      </c>
      <c r="C604" t="str">
        <f>"31"</f>
        <v>31</v>
      </c>
      <c r="D604" t="str">
        <f>"6141"</f>
        <v>6141</v>
      </c>
      <c r="E604" t="str">
        <f>"00"</f>
        <v>00</v>
      </c>
      <c r="F604" t="str">
        <f>"001"</f>
        <v>001</v>
      </c>
      <c r="G604" t="str">
        <f>"5"</f>
        <v>5</v>
      </c>
      <c r="H604" t="str">
        <f>"99"</f>
        <v>99</v>
      </c>
      <c r="I604" t="str">
        <f>"0"</f>
        <v>0</v>
      </c>
      <c r="J604" t="str">
        <f>"00"</f>
        <v>00</v>
      </c>
      <c r="K604" t="s">
        <v>24</v>
      </c>
      <c r="L604" s="1">
        <v>1035</v>
      </c>
    </row>
    <row r="605" spans="1:12" x14ac:dyDescent="0.25">
      <c r="A605" t="s">
        <v>12</v>
      </c>
      <c r="B605" t="str">
        <f>"199"</f>
        <v>199</v>
      </c>
      <c r="C605" t="str">
        <f>"31"</f>
        <v>31</v>
      </c>
      <c r="D605" t="str">
        <f>"6141"</f>
        <v>6141</v>
      </c>
      <c r="E605" t="str">
        <f>"00"</f>
        <v>00</v>
      </c>
      <c r="F605" t="str">
        <f>"806"</f>
        <v>806</v>
      </c>
      <c r="G605" t="str">
        <f>"5"</f>
        <v>5</v>
      </c>
      <c r="H605" t="str">
        <f>"23"</f>
        <v>23</v>
      </c>
      <c r="I605" t="str">
        <f>"0"</f>
        <v>0</v>
      </c>
      <c r="J605" t="str">
        <f>"00"</f>
        <v>00</v>
      </c>
      <c r="K605" t="s">
        <v>24</v>
      </c>
      <c r="L605" s="1">
        <v>1104</v>
      </c>
    </row>
    <row r="606" spans="1:12" x14ac:dyDescent="0.25">
      <c r="A606" t="s">
        <v>12</v>
      </c>
      <c r="B606" t="str">
        <f>"199"</f>
        <v>199</v>
      </c>
      <c r="C606" t="str">
        <f>"31"</f>
        <v>31</v>
      </c>
      <c r="D606" t="str">
        <f>"6142"</f>
        <v>6142</v>
      </c>
      <c r="E606" t="str">
        <f>"00"</f>
        <v>00</v>
      </c>
      <c r="F606" t="str">
        <f>"041"</f>
        <v>041</v>
      </c>
      <c r="G606" t="str">
        <f>"5"</f>
        <v>5</v>
      </c>
      <c r="H606" t="str">
        <f>"99"</f>
        <v>99</v>
      </c>
      <c r="I606" t="str">
        <f>"0"</f>
        <v>0</v>
      </c>
      <c r="J606" t="str">
        <f>"00"</f>
        <v>00</v>
      </c>
      <c r="K606" t="s">
        <v>25</v>
      </c>
      <c r="L606" s="1">
        <v>4512</v>
      </c>
    </row>
    <row r="607" spans="1:12" x14ac:dyDescent="0.25">
      <c r="A607" t="s">
        <v>12</v>
      </c>
      <c r="B607" t="str">
        <f>"199"</f>
        <v>199</v>
      </c>
      <c r="C607" t="str">
        <f>"31"</f>
        <v>31</v>
      </c>
      <c r="D607" t="str">
        <f>"6142"</f>
        <v>6142</v>
      </c>
      <c r="E607" t="str">
        <f>"00"</f>
        <v>00</v>
      </c>
      <c r="F607" t="str">
        <f>"102"</f>
        <v>102</v>
      </c>
      <c r="G607" t="str">
        <f>"5"</f>
        <v>5</v>
      </c>
      <c r="H607" t="str">
        <f>"99"</f>
        <v>99</v>
      </c>
      <c r="I607" t="str">
        <f>"0"</f>
        <v>0</v>
      </c>
      <c r="J607" t="str">
        <f>"00"</f>
        <v>00</v>
      </c>
      <c r="K607" t="s">
        <v>25</v>
      </c>
      <c r="L607" s="1">
        <v>4512</v>
      </c>
    </row>
    <row r="608" spans="1:12" x14ac:dyDescent="0.25">
      <c r="A608" t="s">
        <v>12</v>
      </c>
      <c r="B608" t="str">
        <f>"199"</f>
        <v>199</v>
      </c>
      <c r="C608" t="str">
        <f>"31"</f>
        <v>31</v>
      </c>
      <c r="D608" t="str">
        <f>"6142"</f>
        <v>6142</v>
      </c>
      <c r="E608" t="str">
        <f>"00"</f>
        <v>00</v>
      </c>
      <c r="F608" t="str">
        <f>"806"</f>
        <v>806</v>
      </c>
      <c r="G608" t="str">
        <f>"5"</f>
        <v>5</v>
      </c>
      <c r="H608" t="str">
        <f>"23"</f>
        <v>23</v>
      </c>
      <c r="I608" t="str">
        <f>"0"</f>
        <v>0</v>
      </c>
      <c r="J608" t="str">
        <f>"00"</f>
        <v>00</v>
      </c>
      <c r="K608" t="s">
        <v>25</v>
      </c>
      <c r="L608" s="1">
        <v>4512</v>
      </c>
    </row>
    <row r="609" spans="1:12" x14ac:dyDescent="0.25">
      <c r="A609" t="s">
        <v>12</v>
      </c>
      <c r="B609" t="str">
        <f>"199"</f>
        <v>199</v>
      </c>
      <c r="C609" t="str">
        <f>"31"</f>
        <v>31</v>
      </c>
      <c r="D609" t="str">
        <f>"6143"</f>
        <v>6143</v>
      </c>
      <c r="E609" t="str">
        <f>"00"</f>
        <v>00</v>
      </c>
      <c r="F609" t="str">
        <f>"999"</f>
        <v>999</v>
      </c>
      <c r="G609" t="str">
        <f>"5"</f>
        <v>5</v>
      </c>
      <c r="H609" t="str">
        <f>"99"</f>
        <v>99</v>
      </c>
      <c r="I609" t="str">
        <f>"0"</f>
        <v>0</v>
      </c>
      <c r="J609" t="str">
        <f>"00"</f>
        <v>00</v>
      </c>
      <c r="K609" t="s">
        <v>26</v>
      </c>
      <c r="L609" s="1">
        <v>5</v>
      </c>
    </row>
    <row r="610" spans="1:12" x14ac:dyDescent="0.25">
      <c r="A610" t="s">
        <v>12</v>
      </c>
      <c r="B610" t="str">
        <f>"199"</f>
        <v>199</v>
      </c>
      <c r="C610" t="str">
        <f>"31"</f>
        <v>31</v>
      </c>
      <c r="D610" t="str">
        <f>"6143"</f>
        <v>6143</v>
      </c>
      <c r="E610" t="str">
        <f>"00"</f>
        <v>00</v>
      </c>
      <c r="F610" t="str">
        <f>"999"</f>
        <v>999</v>
      </c>
      <c r="G610" t="str">
        <f>"5"</f>
        <v>5</v>
      </c>
      <c r="H610" t="str">
        <f>"37"</f>
        <v>37</v>
      </c>
      <c r="I610" t="str">
        <f>"0"</f>
        <v>0</v>
      </c>
      <c r="J610" t="str">
        <f>"00"</f>
        <v>00</v>
      </c>
      <c r="K610" t="s">
        <v>26</v>
      </c>
      <c r="L610" s="1">
        <v>25</v>
      </c>
    </row>
    <row r="611" spans="1:12" x14ac:dyDescent="0.25">
      <c r="A611" t="s">
        <v>12</v>
      </c>
      <c r="B611" t="str">
        <f>"199"</f>
        <v>199</v>
      </c>
      <c r="C611" t="str">
        <f>"31"</f>
        <v>31</v>
      </c>
      <c r="D611" t="str">
        <f>"6143"</f>
        <v>6143</v>
      </c>
      <c r="E611" t="str">
        <f>"00"</f>
        <v>00</v>
      </c>
      <c r="F611" t="str">
        <f>"102"</f>
        <v>102</v>
      </c>
      <c r="G611" t="str">
        <f>"5"</f>
        <v>5</v>
      </c>
      <c r="H611" t="str">
        <f>"99"</f>
        <v>99</v>
      </c>
      <c r="I611" t="str">
        <f>"0"</f>
        <v>0</v>
      </c>
      <c r="J611" t="str">
        <f>"00"</f>
        <v>00</v>
      </c>
      <c r="K611" t="s">
        <v>26</v>
      </c>
      <c r="L611" s="1">
        <v>309</v>
      </c>
    </row>
    <row r="612" spans="1:12" x14ac:dyDescent="0.25">
      <c r="A612" t="s">
        <v>12</v>
      </c>
      <c r="B612" t="str">
        <f>"199"</f>
        <v>199</v>
      </c>
      <c r="C612" t="str">
        <f>"31"</f>
        <v>31</v>
      </c>
      <c r="D612" t="str">
        <f>"6143"</f>
        <v>6143</v>
      </c>
      <c r="E612" t="str">
        <f>"00"</f>
        <v>00</v>
      </c>
      <c r="F612" t="str">
        <f>"101"</f>
        <v>101</v>
      </c>
      <c r="G612" t="str">
        <f>"5"</f>
        <v>5</v>
      </c>
      <c r="H612" t="str">
        <f>"99"</f>
        <v>99</v>
      </c>
      <c r="I612" t="str">
        <f>"0"</f>
        <v>0</v>
      </c>
      <c r="J612" t="str">
        <f>"00"</f>
        <v>00</v>
      </c>
      <c r="K612" t="s">
        <v>26</v>
      </c>
      <c r="L612" s="1">
        <v>328</v>
      </c>
    </row>
    <row r="613" spans="1:12" x14ac:dyDescent="0.25">
      <c r="A613" t="s">
        <v>12</v>
      </c>
      <c r="B613" t="str">
        <f>"199"</f>
        <v>199</v>
      </c>
      <c r="C613" t="str">
        <f>"31"</f>
        <v>31</v>
      </c>
      <c r="D613" t="str">
        <f>"6143"</f>
        <v>6143</v>
      </c>
      <c r="E613" t="str">
        <f>"00"</f>
        <v>00</v>
      </c>
      <c r="F613" t="str">
        <f>"041"</f>
        <v>041</v>
      </c>
      <c r="G613" t="str">
        <f>"5"</f>
        <v>5</v>
      </c>
      <c r="H613" t="str">
        <f>"99"</f>
        <v>99</v>
      </c>
      <c r="I613" t="str">
        <f>"0"</f>
        <v>0</v>
      </c>
      <c r="J613" t="str">
        <f>"00"</f>
        <v>00</v>
      </c>
      <c r="K613" t="s">
        <v>27</v>
      </c>
      <c r="L613" s="1">
        <v>333</v>
      </c>
    </row>
    <row r="614" spans="1:12" x14ac:dyDescent="0.25">
      <c r="A614" t="s">
        <v>12</v>
      </c>
      <c r="B614" t="str">
        <f>"199"</f>
        <v>199</v>
      </c>
      <c r="C614" t="str">
        <f>"31"</f>
        <v>31</v>
      </c>
      <c r="D614" t="str">
        <f>"6143"</f>
        <v>6143</v>
      </c>
      <c r="E614" t="str">
        <f>"00"</f>
        <v>00</v>
      </c>
      <c r="F614" t="str">
        <f>"001"</f>
        <v>001</v>
      </c>
      <c r="G614" t="str">
        <f>"5"</f>
        <v>5</v>
      </c>
      <c r="H614" t="str">
        <f>"99"</f>
        <v>99</v>
      </c>
      <c r="I614" t="str">
        <f>"0"</f>
        <v>0</v>
      </c>
      <c r="J614" t="str">
        <f>"00"</f>
        <v>00</v>
      </c>
      <c r="K614" t="s">
        <v>26</v>
      </c>
      <c r="L614" s="1">
        <v>357</v>
      </c>
    </row>
    <row r="615" spans="1:12" x14ac:dyDescent="0.25">
      <c r="A615" t="s">
        <v>12</v>
      </c>
      <c r="B615" t="str">
        <f>"199"</f>
        <v>199</v>
      </c>
      <c r="C615" t="str">
        <f>"31"</f>
        <v>31</v>
      </c>
      <c r="D615" t="str">
        <f>"6143"</f>
        <v>6143</v>
      </c>
      <c r="E615" t="str">
        <f>"00"</f>
        <v>00</v>
      </c>
      <c r="F615" t="str">
        <f>"806"</f>
        <v>806</v>
      </c>
      <c r="G615" t="str">
        <f>"5"</f>
        <v>5</v>
      </c>
      <c r="H615" t="str">
        <f>"23"</f>
        <v>23</v>
      </c>
      <c r="I615" t="str">
        <f>"0"</f>
        <v>0</v>
      </c>
      <c r="J615" t="str">
        <f>"00"</f>
        <v>00</v>
      </c>
      <c r="K615" t="s">
        <v>26</v>
      </c>
      <c r="L615" s="1">
        <v>404</v>
      </c>
    </row>
    <row r="616" spans="1:12" x14ac:dyDescent="0.25">
      <c r="A616" t="s">
        <v>12</v>
      </c>
      <c r="B616" t="str">
        <f>"199"</f>
        <v>199</v>
      </c>
      <c r="C616" t="str">
        <f>"31"</f>
        <v>31</v>
      </c>
      <c r="D616" t="str">
        <f>"6144"</f>
        <v>6144</v>
      </c>
      <c r="E616" t="str">
        <f>"00"</f>
        <v>00</v>
      </c>
      <c r="F616" t="str">
        <f>"999"</f>
        <v>999</v>
      </c>
      <c r="G616" t="str">
        <f>"5"</f>
        <v>5</v>
      </c>
      <c r="H616" t="str">
        <f>"99"</f>
        <v>99</v>
      </c>
      <c r="I616" t="str">
        <f>"0"</f>
        <v>0</v>
      </c>
      <c r="J616" t="str">
        <f>"00"</f>
        <v>00</v>
      </c>
      <c r="K616" t="s">
        <v>29</v>
      </c>
      <c r="L616" s="1">
        <v>69</v>
      </c>
    </row>
    <row r="617" spans="1:12" x14ac:dyDescent="0.25">
      <c r="A617" t="s">
        <v>12</v>
      </c>
      <c r="B617" t="str">
        <f>"199"</f>
        <v>199</v>
      </c>
      <c r="C617" t="str">
        <f>"31"</f>
        <v>31</v>
      </c>
      <c r="D617" t="str">
        <f>"6144"</f>
        <v>6144</v>
      </c>
      <c r="E617" t="str">
        <f>"00"</f>
        <v>00</v>
      </c>
      <c r="F617" t="str">
        <f>"999"</f>
        <v>999</v>
      </c>
      <c r="G617" t="str">
        <f>"5"</f>
        <v>5</v>
      </c>
      <c r="H617" t="str">
        <f>"37"</f>
        <v>37</v>
      </c>
      <c r="I617" t="str">
        <f>"0"</f>
        <v>0</v>
      </c>
      <c r="J617" t="str">
        <f>"00"</f>
        <v>00</v>
      </c>
      <c r="K617" t="s">
        <v>28</v>
      </c>
      <c r="L617" s="1">
        <v>475</v>
      </c>
    </row>
    <row r="618" spans="1:12" x14ac:dyDescent="0.25">
      <c r="A618" t="s">
        <v>12</v>
      </c>
      <c r="B618" t="str">
        <f>"199"</f>
        <v>199</v>
      </c>
      <c r="C618" t="str">
        <f>"31"</f>
        <v>31</v>
      </c>
      <c r="D618" t="str">
        <f>"6144"</f>
        <v>6144</v>
      </c>
      <c r="E618" t="str">
        <f>"04"</f>
        <v>04</v>
      </c>
      <c r="F618" t="str">
        <f>"999"</f>
        <v>999</v>
      </c>
      <c r="G618" t="str">
        <f>"5"</f>
        <v>5</v>
      </c>
      <c r="H618" t="str">
        <f>"99"</f>
        <v>99</v>
      </c>
      <c r="I618" t="str">
        <f>"0"</f>
        <v>0</v>
      </c>
      <c r="J618" t="str">
        <f>"00"</f>
        <v>00</v>
      </c>
      <c r="K618" t="s">
        <v>30</v>
      </c>
      <c r="L618" s="1">
        <v>2923</v>
      </c>
    </row>
    <row r="619" spans="1:12" x14ac:dyDescent="0.25">
      <c r="A619" t="s">
        <v>12</v>
      </c>
      <c r="B619" t="str">
        <f>"199"</f>
        <v>199</v>
      </c>
      <c r="C619" t="str">
        <f>"31"</f>
        <v>31</v>
      </c>
      <c r="D619" t="str">
        <f>"6144"</f>
        <v>6144</v>
      </c>
      <c r="E619" t="str">
        <f>"00"</f>
        <v>00</v>
      </c>
      <c r="F619" t="str">
        <f>"001"</f>
        <v>001</v>
      </c>
      <c r="G619" t="str">
        <f>"5"</f>
        <v>5</v>
      </c>
      <c r="H619" t="str">
        <f>"99"</f>
        <v>99</v>
      </c>
      <c r="I619" t="str">
        <f>"0"</f>
        <v>0</v>
      </c>
      <c r="J619" t="str">
        <f>"00"</f>
        <v>00</v>
      </c>
      <c r="K619" t="s">
        <v>28</v>
      </c>
      <c r="L619" s="1">
        <v>4816</v>
      </c>
    </row>
    <row r="620" spans="1:12" x14ac:dyDescent="0.25">
      <c r="A620" t="s">
        <v>12</v>
      </c>
      <c r="B620" t="str">
        <f>"199"</f>
        <v>199</v>
      </c>
      <c r="C620" t="str">
        <f>"31"</f>
        <v>31</v>
      </c>
      <c r="D620" t="str">
        <f>"6144"</f>
        <v>6144</v>
      </c>
      <c r="E620" t="str">
        <f>"00"</f>
        <v>00</v>
      </c>
      <c r="F620" t="str">
        <f>"806"</f>
        <v>806</v>
      </c>
      <c r="G620" t="str">
        <f>"5"</f>
        <v>5</v>
      </c>
      <c r="H620" t="str">
        <f>"23"</f>
        <v>23</v>
      </c>
      <c r="I620" t="str">
        <f>"0"</f>
        <v>0</v>
      </c>
      <c r="J620" t="str">
        <f>"00"</f>
        <v>00</v>
      </c>
      <c r="K620" t="s">
        <v>28</v>
      </c>
      <c r="L620" s="1">
        <v>5118</v>
      </c>
    </row>
    <row r="621" spans="1:12" x14ac:dyDescent="0.25">
      <c r="A621" t="s">
        <v>12</v>
      </c>
      <c r="B621" t="str">
        <f>"199"</f>
        <v>199</v>
      </c>
      <c r="C621" t="str">
        <f>"31"</f>
        <v>31</v>
      </c>
      <c r="D621" t="str">
        <f>"6144"</f>
        <v>6144</v>
      </c>
      <c r="E621" t="str">
        <f>"00"</f>
        <v>00</v>
      </c>
      <c r="F621" t="str">
        <f>"102"</f>
        <v>102</v>
      </c>
      <c r="G621" t="str">
        <f>"5"</f>
        <v>5</v>
      </c>
      <c r="H621" t="str">
        <f>"99"</f>
        <v>99</v>
      </c>
      <c r="I621" t="str">
        <f>"0"</f>
        <v>0</v>
      </c>
      <c r="J621" t="str">
        <f>"00"</f>
        <v>00</v>
      </c>
      <c r="K621" t="s">
        <v>28</v>
      </c>
      <c r="L621" s="1">
        <v>5293</v>
      </c>
    </row>
    <row r="622" spans="1:12" x14ac:dyDescent="0.25">
      <c r="A622" t="s">
        <v>12</v>
      </c>
      <c r="B622" t="str">
        <f>"199"</f>
        <v>199</v>
      </c>
      <c r="C622" t="str">
        <f>"31"</f>
        <v>31</v>
      </c>
      <c r="D622" t="str">
        <f>"6144"</f>
        <v>6144</v>
      </c>
      <c r="E622" t="str">
        <f>"00"</f>
        <v>00</v>
      </c>
      <c r="F622" t="str">
        <f>"041"</f>
        <v>041</v>
      </c>
      <c r="G622" t="str">
        <f>"5"</f>
        <v>5</v>
      </c>
      <c r="H622" t="str">
        <f>"99"</f>
        <v>99</v>
      </c>
      <c r="I622" t="str">
        <f>"0"</f>
        <v>0</v>
      </c>
      <c r="J622" t="str">
        <f>"00"</f>
        <v>00</v>
      </c>
      <c r="K622" t="s">
        <v>224</v>
      </c>
      <c r="L622" s="1">
        <v>5647</v>
      </c>
    </row>
    <row r="623" spans="1:12" x14ac:dyDescent="0.25">
      <c r="A623" t="s">
        <v>12</v>
      </c>
      <c r="B623" t="str">
        <f>"199"</f>
        <v>199</v>
      </c>
      <c r="C623" t="str">
        <f>"31"</f>
        <v>31</v>
      </c>
      <c r="D623" t="str">
        <f>"6144"</f>
        <v>6144</v>
      </c>
      <c r="E623" t="str">
        <f>"00"</f>
        <v>00</v>
      </c>
      <c r="F623" t="str">
        <f>"101"</f>
        <v>101</v>
      </c>
      <c r="G623" t="str">
        <f>"5"</f>
        <v>5</v>
      </c>
      <c r="H623" t="str">
        <f>"99"</f>
        <v>99</v>
      </c>
      <c r="I623" t="str">
        <f>"0"</f>
        <v>0</v>
      </c>
      <c r="J623" t="str">
        <f>"00"</f>
        <v>00</v>
      </c>
      <c r="K623" t="s">
        <v>29</v>
      </c>
      <c r="L623" s="1">
        <v>5810</v>
      </c>
    </row>
    <row r="624" spans="1:12" x14ac:dyDescent="0.25">
      <c r="A624" t="s">
        <v>12</v>
      </c>
      <c r="B624" t="str">
        <f>"199"</f>
        <v>199</v>
      </c>
      <c r="C624" t="str">
        <f>"31"</f>
        <v>31</v>
      </c>
      <c r="D624" t="str">
        <f>"6146"</f>
        <v>6146</v>
      </c>
      <c r="E624" t="str">
        <f>"00"</f>
        <v>00</v>
      </c>
      <c r="F624" t="str">
        <f>"999"</f>
        <v>999</v>
      </c>
      <c r="G624" t="str">
        <f>"5"</f>
        <v>5</v>
      </c>
      <c r="H624" t="str">
        <f>"99"</f>
        <v>99</v>
      </c>
      <c r="I624" t="str">
        <f>"0"</f>
        <v>0</v>
      </c>
      <c r="J624" t="str">
        <f>"00"</f>
        <v>00</v>
      </c>
      <c r="K624" t="s">
        <v>31</v>
      </c>
      <c r="L624" s="1">
        <v>47</v>
      </c>
    </row>
    <row r="625" spans="1:12" x14ac:dyDescent="0.25">
      <c r="A625" t="s">
        <v>12</v>
      </c>
      <c r="B625" t="str">
        <f>"199"</f>
        <v>199</v>
      </c>
      <c r="C625" t="str">
        <f>"31"</f>
        <v>31</v>
      </c>
      <c r="D625" t="str">
        <f>"6146"</f>
        <v>6146</v>
      </c>
      <c r="E625" t="str">
        <f>"00"</f>
        <v>00</v>
      </c>
      <c r="F625" t="str">
        <f>"999"</f>
        <v>999</v>
      </c>
      <c r="G625" t="str">
        <f>"5"</f>
        <v>5</v>
      </c>
      <c r="H625" t="str">
        <f>"37"</f>
        <v>37</v>
      </c>
      <c r="I625" t="str">
        <f>"0"</f>
        <v>0</v>
      </c>
      <c r="J625" t="str">
        <f>"00"</f>
        <v>00</v>
      </c>
      <c r="K625" t="s">
        <v>31</v>
      </c>
      <c r="L625" s="1">
        <v>138</v>
      </c>
    </row>
    <row r="626" spans="1:12" x14ac:dyDescent="0.25">
      <c r="A626" t="s">
        <v>12</v>
      </c>
      <c r="B626" t="str">
        <f>"199"</f>
        <v>199</v>
      </c>
      <c r="C626" t="str">
        <f>"31"</f>
        <v>31</v>
      </c>
      <c r="D626" t="str">
        <f>"6146"</f>
        <v>6146</v>
      </c>
      <c r="E626" t="str">
        <f>"00"</f>
        <v>00</v>
      </c>
      <c r="F626" t="str">
        <f>"101"</f>
        <v>101</v>
      </c>
      <c r="G626" t="str">
        <f>"5"</f>
        <v>5</v>
      </c>
      <c r="H626" t="str">
        <f>"99"</f>
        <v>99</v>
      </c>
      <c r="I626" t="str">
        <f>"0"</f>
        <v>0</v>
      </c>
      <c r="J626" t="str">
        <f>"00"</f>
        <v>00</v>
      </c>
      <c r="K626" t="s">
        <v>31</v>
      </c>
      <c r="L626" s="1">
        <v>2123</v>
      </c>
    </row>
    <row r="627" spans="1:12" x14ac:dyDescent="0.25">
      <c r="A627" t="s">
        <v>12</v>
      </c>
      <c r="B627" t="str">
        <f>"199"</f>
        <v>199</v>
      </c>
      <c r="C627" t="str">
        <f>"31"</f>
        <v>31</v>
      </c>
      <c r="D627" t="str">
        <f>"6146"</f>
        <v>6146</v>
      </c>
      <c r="E627" t="str">
        <f>"00"</f>
        <v>00</v>
      </c>
      <c r="F627" t="str">
        <f>"102"</f>
        <v>102</v>
      </c>
      <c r="G627" t="str">
        <f>"5"</f>
        <v>5</v>
      </c>
      <c r="H627" t="str">
        <f>"99"</f>
        <v>99</v>
      </c>
      <c r="I627" t="str">
        <f>"0"</f>
        <v>0</v>
      </c>
      <c r="J627" t="str">
        <f>"00"</f>
        <v>00</v>
      </c>
      <c r="K627" t="s">
        <v>31</v>
      </c>
      <c r="L627" s="1">
        <v>2131</v>
      </c>
    </row>
    <row r="628" spans="1:12" x14ac:dyDescent="0.25">
      <c r="A628" t="s">
        <v>12</v>
      </c>
      <c r="B628" t="str">
        <f>"199"</f>
        <v>199</v>
      </c>
      <c r="C628" t="str">
        <f>"31"</f>
        <v>31</v>
      </c>
      <c r="D628" t="str">
        <f>"6146"</f>
        <v>6146</v>
      </c>
      <c r="E628" t="str">
        <f>"00"</f>
        <v>00</v>
      </c>
      <c r="F628" t="str">
        <f>"041"</f>
        <v>041</v>
      </c>
      <c r="G628" t="str">
        <f>"5"</f>
        <v>5</v>
      </c>
      <c r="H628" t="str">
        <f>"99"</f>
        <v>99</v>
      </c>
      <c r="I628" t="str">
        <f>"0"</f>
        <v>0</v>
      </c>
      <c r="J628" t="str">
        <f>"00"</f>
        <v>00</v>
      </c>
      <c r="K628" t="s">
        <v>31</v>
      </c>
      <c r="L628" s="1">
        <v>2344</v>
      </c>
    </row>
    <row r="629" spans="1:12" x14ac:dyDescent="0.25">
      <c r="A629" t="s">
        <v>12</v>
      </c>
      <c r="B629" t="str">
        <f>"199"</f>
        <v>199</v>
      </c>
      <c r="C629" t="str">
        <f>"31"</f>
        <v>31</v>
      </c>
      <c r="D629" t="str">
        <f>"6146"</f>
        <v>6146</v>
      </c>
      <c r="E629" t="str">
        <f>"00"</f>
        <v>00</v>
      </c>
      <c r="F629" t="str">
        <f>"806"</f>
        <v>806</v>
      </c>
      <c r="G629" t="str">
        <f>"5"</f>
        <v>5</v>
      </c>
      <c r="H629" t="str">
        <f>"23"</f>
        <v>23</v>
      </c>
      <c r="I629" t="str">
        <f>"0"</f>
        <v>0</v>
      </c>
      <c r="J629" t="str">
        <f>"00"</f>
        <v>00</v>
      </c>
      <c r="K629" t="s">
        <v>31</v>
      </c>
      <c r="L629" s="1">
        <v>3664</v>
      </c>
    </row>
    <row r="630" spans="1:12" x14ac:dyDescent="0.25">
      <c r="A630" t="s">
        <v>12</v>
      </c>
      <c r="B630" t="str">
        <f>"199"</f>
        <v>199</v>
      </c>
      <c r="C630" t="str">
        <f>"31"</f>
        <v>31</v>
      </c>
      <c r="D630" t="str">
        <f>"6146"</f>
        <v>6146</v>
      </c>
      <c r="E630" t="str">
        <f>"00"</f>
        <v>00</v>
      </c>
      <c r="F630" t="str">
        <f>"001"</f>
        <v>001</v>
      </c>
      <c r="G630" t="str">
        <f>"5"</f>
        <v>5</v>
      </c>
      <c r="H630" t="str">
        <f>"99"</f>
        <v>99</v>
      </c>
      <c r="I630" t="str">
        <f>"0"</f>
        <v>0</v>
      </c>
      <c r="J630" t="str">
        <f>"00"</f>
        <v>00</v>
      </c>
      <c r="K630" t="s">
        <v>31</v>
      </c>
      <c r="L630" s="1">
        <v>3924</v>
      </c>
    </row>
    <row r="631" spans="1:12" x14ac:dyDescent="0.25">
      <c r="A631" t="s">
        <v>12</v>
      </c>
      <c r="B631" t="str">
        <f>"199"</f>
        <v>199</v>
      </c>
      <c r="C631" t="str">
        <f>"31"</f>
        <v>31</v>
      </c>
      <c r="D631" t="str">
        <f>"6149"</f>
        <v>6149</v>
      </c>
      <c r="E631" t="str">
        <f>"00"</f>
        <v>00</v>
      </c>
      <c r="F631" t="str">
        <f>"041"</f>
        <v>041</v>
      </c>
      <c r="G631" t="str">
        <f>"5"</f>
        <v>5</v>
      </c>
      <c r="H631" t="str">
        <f>"99"</f>
        <v>99</v>
      </c>
      <c r="I631" t="str">
        <f>"0"</f>
        <v>0</v>
      </c>
      <c r="J631" t="str">
        <f>"00"</f>
        <v>00</v>
      </c>
      <c r="K631" t="s">
        <v>32</v>
      </c>
      <c r="L631" s="1">
        <v>10</v>
      </c>
    </row>
    <row r="632" spans="1:12" x14ac:dyDescent="0.25">
      <c r="A632" t="s">
        <v>12</v>
      </c>
      <c r="B632" t="str">
        <f>"199"</f>
        <v>199</v>
      </c>
      <c r="C632" t="str">
        <f>"31"</f>
        <v>31</v>
      </c>
      <c r="D632" t="str">
        <f>"6149"</f>
        <v>6149</v>
      </c>
      <c r="E632" t="str">
        <f>"00"</f>
        <v>00</v>
      </c>
      <c r="F632" t="str">
        <f>"101"</f>
        <v>101</v>
      </c>
      <c r="G632" t="str">
        <f>"5"</f>
        <v>5</v>
      </c>
      <c r="H632" t="str">
        <f>"99"</f>
        <v>99</v>
      </c>
      <c r="I632" t="str">
        <f>"0"</f>
        <v>0</v>
      </c>
      <c r="J632" t="str">
        <f>"00"</f>
        <v>00</v>
      </c>
      <c r="K632" t="s">
        <v>32</v>
      </c>
      <c r="L632" s="1">
        <v>10</v>
      </c>
    </row>
    <row r="633" spans="1:12" x14ac:dyDescent="0.25">
      <c r="A633" t="s">
        <v>12</v>
      </c>
      <c r="B633" t="str">
        <f>"199"</f>
        <v>199</v>
      </c>
      <c r="C633" t="str">
        <f>"31"</f>
        <v>31</v>
      </c>
      <c r="D633" t="str">
        <f>"6149"</f>
        <v>6149</v>
      </c>
      <c r="E633" t="str">
        <f>"00"</f>
        <v>00</v>
      </c>
      <c r="F633" t="str">
        <f>"102"</f>
        <v>102</v>
      </c>
      <c r="G633" t="str">
        <f>"5"</f>
        <v>5</v>
      </c>
      <c r="H633" t="str">
        <f>"99"</f>
        <v>99</v>
      </c>
      <c r="I633" t="str">
        <f>"0"</f>
        <v>0</v>
      </c>
      <c r="J633" t="str">
        <f>"00"</f>
        <v>00</v>
      </c>
      <c r="K633" t="s">
        <v>32</v>
      </c>
      <c r="L633" s="1">
        <v>14</v>
      </c>
    </row>
    <row r="634" spans="1:12" x14ac:dyDescent="0.25">
      <c r="A634" t="s">
        <v>12</v>
      </c>
      <c r="B634" t="str">
        <f>"199"</f>
        <v>199</v>
      </c>
      <c r="C634" t="str">
        <f>"31"</f>
        <v>31</v>
      </c>
      <c r="D634" t="str">
        <f>"6149"</f>
        <v>6149</v>
      </c>
      <c r="E634" t="str">
        <f>"00"</f>
        <v>00</v>
      </c>
      <c r="F634" t="str">
        <f>"806"</f>
        <v>806</v>
      </c>
      <c r="G634" t="str">
        <f>"5"</f>
        <v>5</v>
      </c>
      <c r="H634" t="str">
        <f>"23"</f>
        <v>23</v>
      </c>
      <c r="I634" t="str">
        <f>"0"</f>
        <v>0</v>
      </c>
      <c r="J634" t="str">
        <f>"00"</f>
        <v>00</v>
      </c>
      <c r="K634" t="s">
        <v>32</v>
      </c>
      <c r="L634" s="1">
        <v>14</v>
      </c>
    </row>
    <row r="635" spans="1:12" x14ac:dyDescent="0.25">
      <c r="A635" t="s">
        <v>12</v>
      </c>
      <c r="B635" t="str">
        <f>"199"</f>
        <v>199</v>
      </c>
      <c r="C635" t="str">
        <f>"31"</f>
        <v>31</v>
      </c>
      <c r="D635" t="str">
        <f>"6239"</f>
        <v>6239</v>
      </c>
      <c r="E635" t="str">
        <f>"00"</f>
        <v>00</v>
      </c>
      <c r="F635" t="str">
        <f>"102"</f>
        <v>102</v>
      </c>
      <c r="G635" t="str">
        <f>"5"</f>
        <v>5</v>
      </c>
      <c r="H635" t="str">
        <f>"99"</f>
        <v>99</v>
      </c>
      <c r="I635" t="str">
        <f>"C"</f>
        <v>C</v>
      </c>
      <c r="J635" t="str">
        <f>"00"</f>
        <v>00</v>
      </c>
      <c r="K635" t="s">
        <v>197</v>
      </c>
      <c r="L635" s="1">
        <v>200</v>
      </c>
    </row>
    <row r="636" spans="1:12" x14ac:dyDescent="0.25">
      <c r="A636" t="s">
        <v>12</v>
      </c>
      <c r="B636" t="str">
        <f>"199"</f>
        <v>199</v>
      </c>
      <c r="C636" t="str">
        <f>"31"</f>
        <v>31</v>
      </c>
      <c r="D636" t="str">
        <f>"6239"</f>
        <v>6239</v>
      </c>
      <c r="E636" t="str">
        <f>"00"</f>
        <v>00</v>
      </c>
      <c r="F636" t="str">
        <f>"805"</f>
        <v>805</v>
      </c>
      <c r="G636" t="str">
        <f>"5"</f>
        <v>5</v>
      </c>
      <c r="H636" t="str">
        <f>"23"</f>
        <v>23</v>
      </c>
      <c r="I636" t="str">
        <f>"0"</f>
        <v>0</v>
      </c>
      <c r="J636" t="str">
        <f>"00"</f>
        <v>00</v>
      </c>
      <c r="K636" t="s">
        <v>44</v>
      </c>
      <c r="L636" s="1">
        <v>450</v>
      </c>
    </row>
    <row r="637" spans="1:12" x14ac:dyDescent="0.25">
      <c r="A637" t="s">
        <v>12</v>
      </c>
      <c r="B637" t="str">
        <f>"199"</f>
        <v>199</v>
      </c>
      <c r="C637" t="str">
        <f>"31"</f>
        <v>31</v>
      </c>
      <c r="D637" t="str">
        <f>"6239"</f>
        <v>6239</v>
      </c>
      <c r="E637" t="str">
        <f>"00"</f>
        <v>00</v>
      </c>
      <c r="F637" t="str">
        <f>"001"</f>
        <v>001</v>
      </c>
      <c r="G637" t="str">
        <f>"5"</f>
        <v>5</v>
      </c>
      <c r="H637" t="str">
        <f>"99"</f>
        <v>99</v>
      </c>
      <c r="I637" t="str">
        <f>"C"</f>
        <v>C</v>
      </c>
      <c r="J637" t="str">
        <f>"00"</f>
        <v>00</v>
      </c>
      <c r="K637" t="s">
        <v>242</v>
      </c>
      <c r="L637" s="1">
        <v>700</v>
      </c>
    </row>
    <row r="638" spans="1:12" x14ac:dyDescent="0.25">
      <c r="A638" t="s">
        <v>12</v>
      </c>
      <c r="B638" t="str">
        <f>"199"</f>
        <v>199</v>
      </c>
      <c r="C638" t="str">
        <f>"31"</f>
        <v>31</v>
      </c>
      <c r="D638" t="str">
        <f>"6239"</f>
        <v>6239</v>
      </c>
      <c r="E638" t="str">
        <f>"01"</f>
        <v>01</v>
      </c>
      <c r="F638" t="str">
        <f>"999"</f>
        <v>999</v>
      </c>
      <c r="G638" t="str">
        <f>"5"</f>
        <v>5</v>
      </c>
      <c r="H638" t="str">
        <f>"99"</f>
        <v>99</v>
      </c>
      <c r="I638" t="str">
        <f>"R"</f>
        <v>R</v>
      </c>
      <c r="J638" t="str">
        <f>"00"</f>
        <v>00</v>
      </c>
      <c r="K638" t="s">
        <v>243</v>
      </c>
      <c r="L638" s="1">
        <v>2000</v>
      </c>
    </row>
    <row r="639" spans="1:12" x14ac:dyDescent="0.25">
      <c r="A639" t="s">
        <v>12</v>
      </c>
      <c r="B639" t="str">
        <f>"199"</f>
        <v>199</v>
      </c>
      <c r="C639" t="str">
        <f>"31"</f>
        <v>31</v>
      </c>
      <c r="D639" t="str">
        <f>"6339"</f>
        <v>6339</v>
      </c>
      <c r="E639" t="str">
        <f>"00"</f>
        <v>00</v>
      </c>
      <c r="F639" t="str">
        <f>"001"</f>
        <v>001</v>
      </c>
      <c r="G639" t="str">
        <f>"5"</f>
        <v>5</v>
      </c>
      <c r="H639" t="str">
        <f>"21"</f>
        <v>21</v>
      </c>
      <c r="I639" t="str">
        <f>"0"</f>
        <v>0</v>
      </c>
      <c r="J639" t="str">
        <f>"00"</f>
        <v>00</v>
      </c>
      <c r="K639" t="s">
        <v>244</v>
      </c>
      <c r="L639" s="1">
        <v>200</v>
      </c>
    </row>
    <row r="640" spans="1:12" x14ac:dyDescent="0.25">
      <c r="A640" t="s">
        <v>12</v>
      </c>
      <c r="B640" t="str">
        <f>"199"</f>
        <v>199</v>
      </c>
      <c r="C640" t="str">
        <f>"31"</f>
        <v>31</v>
      </c>
      <c r="D640" t="str">
        <f>"6339"</f>
        <v>6339</v>
      </c>
      <c r="E640" t="str">
        <f>"00"</f>
        <v>00</v>
      </c>
      <c r="F640" t="str">
        <f>"041"</f>
        <v>041</v>
      </c>
      <c r="G640" t="str">
        <f>"5"</f>
        <v>5</v>
      </c>
      <c r="H640" t="str">
        <f>"21"</f>
        <v>21</v>
      </c>
      <c r="I640" t="str">
        <f>"0"</f>
        <v>0</v>
      </c>
      <c r="J640" t="str">
        <f>"00"</f>
        <v>00</v>
      </c>
      <c r="K640" t="s">
        <v>244</v>
      </c>
      <c r="L640" s="1">
        <v>500</v>
      </c>
    </row>
    <row r="641" spans="1:12" x14ac:dyDescent="0.25">
      <c r="A641" t="s">
        <v>12</v>
      </c>
      <c r="B641" t="str">
        <f>"199"</f>
        <v>199</v>
      </c>
      <c r="C641" t="str">
        <f>"31"</f>
        <v>31</v>
      </c>
      <c r="D641" t="str">
        <f>"6339"</f>
        <v>6339</v>
      </c>
      <c r="E641" t="str">
        <f>"00"</f>
        <v>00</v>
      </c>
      <c r="F641" t="str">
        <f>"101"</f>
        <v>101</v>
      </c>
      <c r="G641" t="str">
        <f>"5"</f>
        <v>5</v>
      </c>
      <c r="H641" t="str">
        <f>"21"</f>
        <v>21</v>
      </c>
      <c r="I641" t="str">
        <f>"0"</f>
        <v>0</v>
      </c>
      <c r="J641" t="str">
        <f>"00"</f>
        <v>00</v>
      </c>
      <c r="K641" t="s">
        <v>244</v>
      </c>
      <c r="L641" s="1">
        <v>500</v>
      </c>
    </row>
    <row r="642" spans="1:12" x14ac:dyDescent="0.25">
      <c r="A642" t="s">
        <v>12</v>
      </c>
      <c r="B642" t="str">
        <f>"199"</f>
        <v>199</v>
      </c>
      <c r="C642" t="str">
        <f>"31"</f>
        <v>31</v>
      </c>
      <c r="D642" t="str">
        <f>"6339"</f>
        <v>6339</v>
      </c>
      <c r="E642" t="str">
        <f>"00"</f>
        <v>00</v>
      </c>
      <c r="F642" t="str">
        <f>"999"</f>
        <v>999</v>
      </c>
      <c r="G642" t="str">
        <f>"5"</f>
        <v>5</v>
      </c>
      <c r="H642" t="str">
        <f>"23"</f>
        <v>23</v>
      </c>
      <c r="I642" t="str">
        <f>"0"</f>
        <v>0</v>
      </c>
      <c r="J642" t="str">
        <f>"00"</f>
        <v>00</v>
      </c>
      <c r="K642" t="s">
        <v>244</v>
      </c>
      <c r="L642" s="1">
        <v>2500</v>
      </c>
    </row>
    <row r="643" spans="1:12" x14ac:dyDescent="0.25">
      <c r="A643" t="s">
        <v>12</v>
      </c>
      <c r="B643" t="str">
        <f>"199"</f>
        <v>199</v>
      </c>
      <c r="C643" t="str">
        <f>"31"</f>
        <v>31</v>
      </c>
      <c r="D643" t="str">
        <f>"6339"</f>
        <v>6339</v>
      </c>
      <c r="E643" t="str">
        <f>"00"</f>
        <v>00</v>
      </c>
      <c r="F643" t="str">
        <f>"999"</f>
        <v>999</v>
      </c>
      <c r="G643" t="str">
        <f>"5"</f>
        <v>5</v>
      </c>
      <c r="H643" t="str">
        <f>"24"</f>
        <v>24</v>
      </c>
      <c r="I643" t="str">
        <f>"0"</f>
        <v>0</v>
      </c>
      <c r="J643" t="str">
        <f>"00"</f>
        <v>00</v>
      </c>
      <c r="K643" t="s">
        <v>245</v>
      </c>
      <c r="L643" s="1">
        <v>5000</v>
      </c>
    </row>
    <row r="644" spans="1:12" x14ac:dyDescent="0.25">
      <c r="A644" t="s">
        <v>12</v>
      </c>
      <c r="B644" t="str">
        <f>"199"</f>
        <v>199</v>
      </c>
      <c r="C644" t="str">
        <f>"31"</f>
        <v>31</v>
      </c>
      <c r="D644" t="str">
        <f>"6339"</f>
        <v>6339</v>
      </c>
      <c r="E644" t="str">
        <f>"00"</f>
        <v>00</v>
      </c>
      <c r="F644" t="str">
        <f>"001"</f>
        <v>001</v>
      </c>
      <c r="G644" t="str">
        <f>"5"</f>
        <v>5</v>
      </c>
      <c r="H644" t="str">
        <f>"38"</f>
        <v>38</v>
      </c>
      <c r="I644" t="str">
        <f>"0"</f>
        <v>0</v>
      </c>
      <c r="J644" t="str">
        <f>"00"</f>
        <v>00</v>
      </c>
      <c r="K644" t="s">
        <v>244</v>
      </c>
      <c r="L644" s="1">
        <v>12750</v>
      </c>
    </row>
    <row r="645" spans="1:12" x14ac:dyDescent="0.25">
      <c r="A645" t="s">
        <v>12</v>
      </c>
      <c r="B645" t="str">
        <f>"199"</f>
        <v>199</v>
      </c>
      <c r="C645" t="str">
        <f>"31"</f>
        <v>31</v>
      </c>
      <c r="D645" t="str">
        <f>"6399"</f>
        <v>6399</v>
      </c>
      <c r="E645" t="str">
        <f>"00"</f>
        <v>00</v>
      </c>
      <c r="F645" t="str">
        <f>"102"</f>
        <v>102</v>
      </c>
      <c r="G645" t="str">
        <f>"5"</f>
        <v>5</v>
      </c>
      <c r="H645" t="str">
        <f>"99"</f>
        <v>99</v>
      </c>
      <c r="I645" t="str">
        <f>"C"</f>
        <v>C</v>
      </c>
      <c r="J645" t="str">
        <f>"00"</f>
        <v>00</v>
      </c>
      <c r="K645" t="s">
        <v>246</v>
      </c>
      <c r="L645" s="1">
        <v>400</v>
      </c>
    </row>
    <row r="646" spans="1:12" x14ac:dyDescent="0.25">
      <c r="A646" t="s">
        <v>12</v>
      </c>
      <c r="B646" t="str">
        <f>"199"</f>
        <v>199</v>
      </c>
      <c r="C646" t="str">
        <f>"31"</f>
        <v>31</v>
      </c>
      <c r="D646" t="str">
        <f>"6399"</f>
        <v>6399</v>
      </c>
      <c r="E646" t="str">
        <f>"00"</f>
        <v>00</v>
      </c>
      <c r="F646" t="str">
        <f>"001"</f>
        <v>001</v>
      </c>
      <c r="G646" t="str">
        <f>"5"</f>
        <v>5</v>
      </c>
      <c r="H646" t="str">
        <f>"99"</f>
        <v>99</v>
      </c>
      <c r="I646" t="str">
        <f>"C"</f>
        <v>C</v>
      </c>
      <c r="J646" t="str">
        <f>"00"</f>
        <v>00</v>
      </c>
      <c r="K646" t="s">
        <v>109</v>
      </c>
      <c r="L646" s="1">
        <v>800</v>
      </c>
    </row>
    <row r="647" spans="1:12" x14ac:dyDescent="0.25">
      <c r="A647" t="s">
        <v>12</v>
      </c>
      <c r="B647" t="str">
        <f>"199"</f>
        <v>199</v>
      </c>
      <c r="C647" t="str">
        <f>"31"</f>
        <v>31</v>
      </c>
      <c r="D647" t="str">
        <f>"6399"</f>
        <v>6399</v>
      </c>
      <c r="E647" t="str">
        <f>"00"</f>
        <v>00</v>
      </c>
      <c r="F647" t="str">
        <f>"101"</f>
        <v>101</v>
      </c>
      <c r="G647" t="str">
        <f>"5"</f>
        <v>5</v>
      </c>
      <c r="H647" t="str">
        <f>"99"</f>
        <v>99</v>
      </c>
      <c r="I647" t="str">
        <f>"C"</f>
        <v>C</v>
      </c>
      <c r="J647" t="str">
        <f>"00"</f>
        <v>00</v>
      </c>
      <c r="K647" t="s">
        <v>246</v>
      </c>
      <c r="L647" s="1">
        <v>1200</v>
      </c>
    </row>
    <row r="648" spans="1:12" x14ac:dyDescent="0.25">
      <c r="A648" t="s">
        <v>12</v>
      </c>
      <c r="B648" t="str">
        <f>"199"</f>
        <v>199</v>
      </c>
      <c r="C648" t="str">
        <f>"31"</f>
        <v>31</v>
      </c>
      <c r="D648" t="str">
        <f>"6399"</f>
        <v>6399</v>
      </c>
      <c r="E648" t="str">
        <f>"00"</f>
        <v>00</v>
      </c>
      <c r="F648" t="str">
        <f>"041"</f>
        <v>041</v>
      </c>
      <c r="G648" t="str">
        <f>"5"</f>
        <v>5</v>
      </c>
      <c r="H648" t="str">
        <f>"99"</f>
        <v>99</v>
      </c>
      <c r="I648" t="str">
        <f>"C"</f>
        <v>C</v>
      </c>
      <c r="J648" t="str">
        <f>"00"</f>
        <v>00</v>
      </c>
      <c r="K648" t="s">
        <v>109</v>
      </c>
      <c r="L648" s="1">
        <v>1500</v>
      </c>
    </row>
    <row r="649" spans="1:12" x14ac:dyDescent="0.25">
      <c r="A649" t="s">
        <v>12</v>
      </c>
      <c r="B649" t="str">
        <f>"199"</f>
        <v>199</v>
      </c>
      <c r="C649" t="str">
        <f>"31"</f>
        <v>31</v>
      </c>
      <c r="D649" t="str">
        <f>"6411"</f>
        <v>6411</v>
      </c>
      <c r="E649" t="str">
        <f>"00"</f>
        <v>00</v>
      </c>
      <c r="F649" t="str">
        <f>"102"</f>
        <v>102</v>
      </c>
      <c r="G649" t="str">
        <f>"5"</f>
        <v>5</v>
      </c>
      <c r="H649" t="str">
        <f>"99"</f>
        <v>99</v>
      </c>
      <c r="I649" t="str">
        <f>"C"</f>
        <v>C</v>
      </c>
      <c r="J649" t="str">
        <f>"00"</f>
        <v>00</v>
      </c>
      <c r="K649" t="s">
        <v>247</v>
      </c>
      <c r="L649" s="1">
        <v>500</v>
      </c>
    </row>
    <row r="650" spans="1:12" x14ac:dyDescent="0.25">
      <c r="A650" t="s">
        <v>12</v>
      </c>
      <c r="B650" t="str">
        <f>"199"</f>
        <v>199</v>
      </c>
      <c r="C650" t="str">
        <f>"31"</f>
        <v>31</v>
      </c>
      <c r="D650" t="str">
        <f>"6411"</f>
        <v>6411</v>
      </c>
      <c r="E650" t="str">
        <f>"00"</f>
        <v>00</v>
      </c>
      <c r="F650" t="str">
        <f>"101"</f>
        <v>101</v>
      </c>
      <c r="G650" t="str">
        <f>"5"</f>
        <v>5</v>
      </c>
      <c r="H650" t="str">
        <f>"99"</f>
        <v>99</v>
      </c>
      <c r="I650" t="str">
        <f>"C"</f>
        <v>C</v>
      </c>
      <c r="J650" t="str">
        <f>"00"</f>
        <v>00</v>
      </c>
      <c r="K650" t="s">
        <v>164</v>
      </c>
      <c r="L650" s="1">
        <v>2000</v>
      </c>
    </row>
    <row r="651" spans="1:12" x14ac:dyDescent="0.25">
      <c r="A651" t="s">
        <v>12</v>
      </c>
      <c r="B651" t="str">
        <f>"199"</f>
        <v>199</v>
      </c>
      <c r="C651" t="str">
        <f>"31"</f>
        <v>31</v>
      </c>
      <c r="D651" t="str">
        <f>"6411"</f>
        <v>6411</v>
      </c>
      <c r="E651" t="str">
        <f>"00"</f>
        <v>00</v>
      </c>
      <c r="F651" t="str">
        <f>"805"</f>
        <v>805</v>
      </c>
      <c r="G651" t="str">
        <f>"5"</f>
        <v>5</v>
      </c>
      <c r="H651" t="str">
        <f>"23"</f>
        <v>23</v>
      </c>
      <c r="I651" t="str">
        <f>"0"</f>
        <v>0</v>
      </c>
      <c r="J651" t="str">
        <f>"00"</f>
        <v>00</v>
      </c>
      <c r="K651" t="s">
        <v>248</v>
      </c>
      <c r="L651" s="1">
        <v>2400</v>
      </c>
    </row>
    <row r="652" spans="1:12" x14ac:dyDescent="0.25">
      <c r="A652" t="s">
        <v>12</v>
      </c>
      <c r="B652" t="str">
        <f>"199"</f>
        <v>199</v>
      </c>
      <c r="C652" t="str">
        <f>"31"</f>
        <v>31</v>
      </c>
      <c r="D652" t="str">
        <f>"6495"</f>
        <v>6495</v>
      </c>
      <c r="E652" t="str">
        <f>"00"</f>
        <v>00</v>
      </c>
      <c r="F652" t="str">
        <f>"805"</f>
        <v>805</v>
      </c>
      <c r="G652" t="str">
        <f>"5"</f>
        <v>5</v>
      </c>
      <c r="H652" t="str">
        <f>"23"</f>
        <v>23</v>
      </c>
      <c r="I652" t="str">
        <f>"0"</f>
        <v>0</v>
      </c>
      <c r="J652" t="str">
        <f>"00"</f>
        <v>00</v>
      </c>
      <c r="K652" t="s">
        <v>249</v>
      </c>
      <c r="L652" s="1">
        <v>150</v>
      </c>
    </row>
    <row r="653" spans="1:12" x14ac:dyDescent="0.25">
      <c r="A653" t="s">
        <v>12</v>
      </c>
      <c r="B653" t="str">
        <f>"199"</f>
        <v>199</v>
      </c>
      <c r="C653" t="str">
        <f>"31"</f>
        <v>31</v>
      </c>
      <c r="D653" t="str">
        <f>"6495"</f>
        <v>6495</v>
      </c>
      <c r="E653" t="str">
        <f>"00"</f>
        <v>00</v>
      </c>
      <c r="F653" t="str">
        <f>"001"</f>
        <v>001</v>
      </c>
      <c r="G653" t="str">
        <f>"5"</f>
        <v>5</v>
      </c>
      <c r="H653" t="str">
        <f>"99"</f>
        <v>99</v>
      </c>
      <c r="I653" t="str">
        <f>"C"</f>
        <v>C</v>
      </c>
      <c r="J653" t="str">
        <f>"00"</f>
        <v>00</v>
      </c>
      <c r="K653" t="s">
        <v>250</v>
      </c>
      <c r="L653" s="1">
        <v>200</v>
      </c>
    </row>
    <row r="654" spans="1:12" x14ac:dyDescent="0.25">
      <c r="A654" t="s">
        <v>12</v>
      </c>
      <c r="B654" t="str">
        <f>"199"</f>
        <v>199</v>
      </c>
      <c r="C654" t="str">
        <f>"31"</f>
        <v>31</v>
      </c>
      <c r="D654" t="str">
        <f>"6495"</f>
        <v>6495</v>
      </c>
      <c r="E654" t="str">
        <f>"01"</f>
        <v>01</v>
      </c>
      <c r="F654" t="str">
        <f>"001"</f>
        <v>001</v>
      </c>
      <c r="G654" t="str">
        <f>"5"</f>
        <v>5</v>
      </c>
      <c r="H654" t="str">
        <f>"38"</f>
        <v>38</v>
      </c>
      <c r="I654" t="str">
        <f>"0"</f>
        <v>0</v>
      </c>
      <c r="J654" t="str">
        <f>"00"</f>
        <v>00</v>
      </c>
      <c r="K654" t="s">
        <v>251</v>
      </c>
      <c r="L654" s="1">
        <v>400</v>
      </c>
    </row>
    <row r="655" spans="1:12" x14ac:dyDescent="0.25">
      <c r="A655" t="s">
        <v>12</v>
      </c>
      <c r="B655" t="str">
        <f>"199"</f>
        <v>199</v>
      </c>
      <c r="C655" t="str">
        <f>"31"</f>
        <v>31</v>
      </c>
      <c r="D655" t="str">
        <f>"6499"</f>
        <v>6499</v>
      </c>
      <c r="E655" t="str">
        <f>"00"</f>
        <v>00</v>
      </c>
      <c r="F655" t="str">
        <f>"001"</f>
        <v>001</v>
      </c>
      <c r="G655" t="str">
        <f>"5"</f>
        <v>5</v>
      </c>
      <c r="H655" t="str">
        <f>"99"</f>
        <v>99</v>
      </c>
      <c r="I655" t="str">
        <f>"C"</f>
        <v>C</v>
      </c>
      <c r="J655" t="str">
        <f>"00"</f>
        <v>00</v>
      </c>
      <c r="K655" t="s">
        <v>221</v>
      </c>
      <c r="L655" s="1">
        <v>300</v>
      </c>
    </row>
    <row r="656" spans="1:12" x14ac:dyDescent="0.25">
      <c r="A656" t="s">
        <v>12</v>
      </c>
      <c r="B656" t="str">
        <f>"199"</f>
        <v>199</v>
      </c>
      <c r="C656" t="str">
        <f>"33"</f>
        <v>33</v>
      </c>
      <c r="D656" t="str">
        <f>"6119"</f>
        <v>6119</v>
      </c>
      <c r="E656" t="str">
        <f>"00"</f>
        <v>00</v>
      </c>
      <c r="F656" t="str">
        <f>"999"</f>
        <v>999</v>
      </c>
      <c r="G656" t="str">
        <f>"5"</f>
        <v>5</v>
      </c>
      <c r="H656" t="str">
        <f>"99"</f>
        <v>99</v>
      </c>
      <c r="I656" t="str">
        <f>"0"</f>
        <v>0</v>
      </c>
      <c r="J656" t="str">
        <f>"00"</f>
        <v>00</v>
      </c>
      <c r="K656" t="s">
        <v>18</v>
      </c>
      <c r="L656" s="1">
        <v>66154</v>
      </c>
    </row>
    <row r="657" spans="1:12" x14ac:dyDescent="0.25">
      <c r="A657" t="s">
        <v>12</v>
      </c>
      <c r="B657" t="str">
        <f>"199"</f>
        <v>199</v>
      </c>
      <c r="C657" t="str">
        <f>"33"</f>
        <v>33</v>
      </c>
      <c r="D657" t="str">
        <f>"6129"</f>
        <v>6129</v>
      </c>
      <c r="E657" t="str">
        <f>"00"</f>
        <v>00</v>
      </c>
      <c r="F657" t="str">
        <f>"999"</f>
        <v>999</v>
      </c>
      <c r="G657" t="str">
        <f>"5"</f>
        <v>5</v>
      </c>
      <c r="H657" t="str">
        <f>"99"</f>
        <v>99</v>
      </c>
      <c r="I657" t="str">
        <f>"0"</f>
        <v>0</v>
      </c>
      <c r="J657" t="str">
        <f>"00"</f>
        <v>00</v>
      </c>
      <c r="K657" t="s">
        <v>23</v>
      </c>
      <c r="L657" s="1">
        <v>83506</v>
      </c>
    </row>
    <row r="658" spans="1:12" x14ac:dyDescent="0.25">
      <c r="A658" t="s">
        <v>12</v>
      </c>
      <c r="B658" t="str">
        <f>"199"</f>
        <v>199</v>
      </c>
      <c r="C658" t="str">
        <f>"33"</f>
        <v>33</v>
      </c>
      <c r="D658" t="str">
        <f>"6141"</f>
        <v>6141</v>
      </c>
      <c r="E658" t="str">
        <f>"00"</f>
        <v>00</v>
      </c>
      <c r="F658" t="str">
        <f>"999"</f>
        <v>999</v>
      </c>
      <c r="G658" t="str">
        <f>"5"</f>
        <v>5</v>
      </c>
      <c r="H658" t="str">
        <f>"99"</f>
        <v>99</v>
      </c>
      <c r="I658" t="str">
        <f>"0"</f>
        <v>0</v>
      </c>
      <c r="J658" t="str">
        <f>"00"</f>
        <v>00</v>
      </c>
      <c r="K658" t="s">
        <v>24</v>
      </c>
      <c r="L658" s="1">
        <v>1939</v>
      </c>
    </row>
    <row r="659" spans="1:12" x14ac:dyDescent="0.25">
      <c r="A659" t="s">
        <v>12</v>
      </c>
      <c r="B659" t="str">
        <f>"199"</f>
        <v>199</v>
      </c>
      <c r="C659" t="str">
        <f>"33"</f>
        <v>33</v>
      </c>
      <c r="D659" t="str">
        <f>"6142"</f>
        <v>6142</v>
      </c>
      <c r="E659" t="str">
        <f>"00"</f>
        <v>00</v>
      </c>
      <c r="F659" t="str">
        <f>"999"</f>
        <v>999</v>
      </c>
      <c r="G659" t="str">
        <f>"5"</f>
        <v>5</v>
      </c>
      <c r="H659" t="str">
        <f>"99"</f>
        <v>99</v>
      </c>
      <c r="I659" t="str">
        <f>"0"</f>
        <v>0</v>
      </c>
      <c r="J659" t="str">
        <f>"00"</f>
        <v>00</v>
      </c>
      <c r="K659" t="s">
        <v>223</v>
      </c>
      <c r="L659" s="1">
        <v>18048</v>
      </c>
    </row>
    <row r="660" spans="1:12" x14ac:dyDescent="0.25">
      <c r="A660" t="s">
        <v>12</v>
      </c>
      <c r="B660" t="str">
        <f>"199"</f>
        <v>199</v>
      </c>
      <c r="C660" t="str">
        <f>"33"</f>
        <v>33</v>
      </c>
      <c r="D660" t="str">
        <f>"6143"</f>
        <v>6143</v>
      </c>
      <c r="E660" t="str">
        <f>"00"</f>
        <v>00</v>
      </c>
      <c r="F660" t="str">
        <f>"999"</f>
        <v>999</v>
      </c>
      <c r="G660" t="str">
        <f>"5"</f>
        <v>5</v>
      </c>
      <c r="H660" t="str">
        <f>"99"</f>
        <v>99</v>
      </c>
      <c r="I660" t="str">
        <f>"0"</f>
        <v>0</v>
      </c>
      <c r="J660" t="str">
        <f>"00"</f>
        <v>00</v>
      </c>
      <c r="K660" t="s">
        <v>27</v>
      </c>
      <c r="L660" s="1">
        <v>748</v>
      </c>
    </row>
    <row r="661" spans="1:12" x14ac:dyDescent="0.25">
      <c r="A661" t="s">
        <v>12</v>
      </c>
      <c r="B661" t="str">
        <f>"199"</f>
        <v>199</v>
      </c>
      <c r="C661" t="str">
        <f>"33"</f>
        <v>33</v>
      </c>
      <c r="D661" t="str">
        <f>"6144"</f>
        <v>6144</v>
      </c>
      <c r="E661" t="str">
        <f>"04"</f>
        <v>04</v>
      </c>
      <c r="F661" t="str">
        <f>"999"</f>
        <v>999</v>
      </c>
      <c r="G661" t="str">
        <f>"5"</f>
        <v>5</v>
      </c>
      <c r="H661" t="str">
        <f>"99"</f>
        <v>99</v>
      </c>
      <c r="I661" t="str">
        <f>"0"</f>
        <v>0</v>
      </c>
      <c r="J661" t="str">
        <f>"00"</f>
        <v>00</v>
      </c>
      <c r="K661" t="s">
        <v>30</v>
      </c>
      <c r="L661" s="1">
        <v>793</v>
      </c>
    </row>
    <row r="662" spans="1:12" x14ac:dyDescent="0.25">
      <c r="A662" t="s">
        <v>12</v>
      </c>
      <c r="B662" t="str">
        <f>"199"</f>
        <v>199</v>
      </c>
      <c r="C662" t="str">
        <f>"33"</f>
        <v>33</v>
      </c>
      <c r="D662" t="str">
        <f>"6144"</f>
        <v>6144</v>
      </c>
      <c r="E662" t="str">
        <f>"00"</f>
        <v>00</v>
      </c>
      <c r="F662" t="str">
        <f>"999"</f>
        <v>999</v>
      </c>
      <c r="G662" t="str">
        <f>"5"</f>
        <v>5</v>
      </c>
      <c r="H662" t="str">
        <f>"99"</f>
        <v>99</v>
      </c>
      <c r="I662" t="str">
        <f>"0"</f>
        <v>0</v>
      </c>
      <c r="J662" t="str">
        <f>"00"</f>
        <v>00</v>
      </c>
      <c r="K662" t="s">
        <v>224</v>
      </c>
      <c r="L662" s="1">
        <v>12405</v>
      </c>
    </row>
    <row r="663" spans="1:12" x14ac:dyDescent="0.25">
      <c r="A663" t="s">
        <v>12</v>
      </c>
      <c r="B663" t="str">
        <f>"199"</f>
        <v>199</v>
      </c>
      <c r="C663" t="str">
        <f>"33"</f>
        <v>33</v>
      </c>
      <c r="D663" t="str">
        <f>"6146"</f>
        <v>6146</v>
      </c>
      <c r="E663" t="str">
        <f>"00"</f>
        <v>00</v>
      </c>
      <c r="F663" t="str">
        <f>"999"</f>
        <v>999</v>
      </c>
      <c r="G663" t="str">
        <f>"5"</f>
        <v>5</v>
      </c>
      <c r="H663" t="str">
        <f>"99"</f>
        <v>99</v>
      </c>
      <c r="I663" t="str">
        <f>"0"</f>
        <v>0</v>
      </c>
      <c r="J663" t="str">
        <f>"00"</f>
        <v>00</v>
      </c>
      <c r="K663" t="s">
        <v>31</v>
      </c>
      <c r="L663" s="1">
        <v>5489</v>
      </c>
    </row>
    <row r="664" spans="1:12" x14ac:dyDescent="0.25">
      <c r="A664" t="s">
        <v>12</v>
      </c>
      <c r="B664" t="str">
        <f>"199"</f>
        <v>199</v>
      </c>
      <c r="C664" t="str">
        <f>"33"</f>
        <v>33</v>
      </c>
      <c r="D664" t="str">
        <f>"6149"</f>
        <v>6149</v>
      </c>
      <c r="E664" t="str">
        <f>"00"</f>
        <v>00</v>
      </c>
      <c r="F664" t="str">
        <f>"999"</f>
        <v>999</v>
      </c>
      <c r="G664" t="str">
        <f>"5"</f>
        <v>5</v>
      </c>
      <c r="H664" t="str">
        <f>"99"</f>
        <v>99</v>
      </c>
      <c r="I664" t="str">
        <f>"0"</f>
        <v>0</v>
      </c>
      <c r="J664" t="str">
        <f>"00"</f>
        <v>00</v>
      </c>
      <c r="K664" t="s">
        <v>32</v>
      </c>
      <c r="L664" s="1">
        <v>54</v>
      </c>
    </row>
    <row r="665" spans="1:12" x14ac:dyDescent="0.25">
      <c r="A665" t="s">
        <v>12</v>
      </c>
      <c r="B665" t="str">
        <f>"199"</f>
        <v>199</v>
      </c>
      <c r="C665" t="str">
        <f>"33"</f>
        <v>33</v>
      </c>
      <c r="D665" t="str">
        <f>"6239"</f>
        <v>6239</v>
      </c>
      <c r="E665" t="str">
        <f>"00"</f>
        <v>00</v>
      </c>
      <c r="F665" t="str">
        <f>"101"</f>
        <v>101</v>
      </c>
      <c r="G665" t="str">
        <f>"5"</f>
        <v>5</v>
      </c>
      <c r="H665" t="str">
        <f>"99"</f>
        <v>99</v>
      </c>
      <c r="I665" t="str">
        <f>"N"</f>
        <v>N</v>
      </c>
      <c r="J665" t="str">
        <f>"00"</f>
        <v>00</v>
      </c>
      <c r="K665" t="s">
        <v>252</v>
      </c>
      <c r="L665" s="1">
        <v>100</v>
      </c>
    </row>
    <row r="666" spans="1:12" x14ac:dyDescent="0.25">
      <c r="A666" t="s">
        <v>12</v>
      </c>
      <c r="B666" t="str">
        <f>"199"</f>
        <v>199</v>
      </c>
      <c r="C666" t="str">
        <f>"33"</f>
        <v>33</v>
      </c>
      <c r="D666" t="str">
        <f>"6239"</f>
        <v>6239</v>
      </c>
      <c r="E666" t="str">
        <f>"01"</f>
        <v>01</v>
      </c>
      <c r="F666" t="str">
        <f>"999"</f>
        <v>999</v>
      </c>
      <c r="G666" t="str">
        <f>"5"</f>
        <v>5</v>
      </c>
      <c r="H666" t="str">
        <f>"99"</f>
        <v>99</v>
      </c>
      <c r="I666" t="str">
        <f>"R"</f>
        <v>R</v>
      </c>
      <c r="J666" t="str">
        <f>"00"</f>
        <v>00</v>
      </c>
      <c r="K666" t="s">
        <v>253</v>
      </c>
      <c r="L666" s="1">
        <v>2000</v>
      </c>
    </row>
    <row r="667" spans="1:12" x14ac:dyDescent="0.25">
      <c r="A667" t="s">
        <v>12</v>
      </c>
      <c r="B667" t="str">
        <f>"199"</f>
        <v>199</v>
      </c>
      <c r="C667" t="str">
        <f>"33"</f>
        <v>33</v>
      </c>
      <c r="D667" t="str">
        <f>"6299"</f>
        <v>6299</v>
      </c>
      <c r="E667" t="str">
        <f>"00"</f>
        <v>00</v>
      </c>
      <c r="F667" t="str">
        <f>"999"</f>
        <v>999</v>
      </c>
      <c r="G667" t="str">
        <f>"5"</f>
        <v>5</v>
      </c>
      <c r="H667" t="str">
        <f>"99"</f>
        <v>99</v>
      </c>
      <c r="I667" t="str">
        <f>"N"</f>
        <v>N</v>
      </c>
      <c r="J667" t="str">
        <f>"00"</f>
        <v>00</v>
      </c>
      <c r="K667" t="s">
        <v>254</v>
      </c>
      <c r="L667" s="1">
        <v>150</v>
      </c>
    </row>
    <row r="668" spans="1:12" x14ac:dyDescent="0.25">
      <c r="A668" t="s">
        <v>12</v>
      </c>
      <c r="B668" t="str">
        <f>"199"</f>
        <v>199</v>
      </c>
      <c r="C668" t="str">
        <f>"33"</f>
        <v>33</v>
      </c>
      <c r="D668" t="str">
        <f>"6299"</f>
        <v>6299</v>
      </c>
      <c r="E668" t="str">
        <f>"00"</f>
        <v>00</v>
      </c>
      <c r="F668" t="str">
        <f>"001"</f>
        <v>001</v>
      </c>
      <c r="G668" t="str">
        <f>"5"</f>
        <v>5</v>
      </c>
      <c r="H668" t="str">
        <f>"99"</f>
        <v>99</v>
      </c>
      <c r="I668" t="str">
        <f>"N"</f>
        <v>N</v>
      </c>
      <c r="J668" t="str">
        <f>"00"</f>
        <v>00</v>
      </c>
      <c r="K668" t="s">
        <v>69</v>
      </c>
      <c r="L668" s="1">
        <v>161</v>
      </c>
    </row>
    <row r="669" spans="1:12" x14ac:dyDescent="0.25">
      <c r="A669" t="s">
        <v>12</v>
      </c>
      <c r="B669" t="str">
        <f>"199"</f>
        <v>199</v>
      </c>
      <c r="C669" t="str">
        <f>"33"</f>
        <v>33</v>
      </c>
      <c r="D669" t="str">
        <f>"6299"</f>
        <v>6299</v>
      </c>
      <c r="E669" t="str">
        <f>"00"</f>
        <v>00</v>
      </c>
      <c r="F669" t="str">
        <f>"101"</f>
        <v>101</v>
      </c>
      <c r="G669" t="str">
        <f>"5"</f>
        <v>5</v>
      </c>
      <c r="H669" t="str">
        <f>"99"</f>
        <v>99</v>
      </c>
      <c r="I669" t="str">
        <f>"C"</f>
        <v>C</v>
      </c>
      <c r="J669" t="str">
        <f>"00"</f>
        <v>00</v>
      </c>
      <c r="K669" t="s">
        <v>255</v>
      </c>
      <c r="L669" s="1">
        <v>200</v>
      </c>
    </row>
    <row r="670" spans="1:12" x14ac:dyDescent="0.25">
      <c r="A670" t="s">
        <v>12</v>
      </c>
      <c r="B670" t="str">
        <f>"199"</f>
        <v>199</v>
      </c>
      <c r="C670" t="str">
        <f>"33"</f>
        <v>33</v>
      </c>
      <c r="D670" t="str">
        <f>"6299"</f>
        <v>6299</v>
      </c>
      <c r="E670" t="str">
        <f>"00"</f>
        <v>00</v>
      </c>
      <c r="F670" t="str">
        <f>"805"</f>
        <v>805</v>
      </c>
      <c r="G670" t="str">
        <f>"5"</f>
        <v>5</v>
      </c>
      <c r="H670" t="str">
        <f>"23"</f>
        <v>23</v>
      </c>
      <c r="I670" t="str">
        <f>"0"</f>
        <v>0</v>
      </c>
      <c r="J670" t="str">
        <f>"00"</f>
        <v>00</v>
      </c>
      <c r="K670" t="s">
        <v>256</v>
      </c>
      <c r="L670" s="1">
        <v>7000</v>
      </c>
    </row>
    <row r="671" spans="1:12" x14ac:dyDescent="0.25">
      <c r="A671" t="s">
        <v>12</v>
      </c>
      <c r="B671" t="str">
        <f>"199"</f>
        <v>199</v>
      </c>
      <c r="C671" t="str">
        <f>"33"</f>
        <v>33</v>
      </c>
      <c r="D671" t="str">
        <f>"6398"</f>
        <v>6398</v>
      </c>
      <c r="E671" t="str">
        <f>"00"</f>
        <v>00</v>
      </c>
      <c r="F671" t="str">
        <f>"999"</f>
        <v>999</v>
      </c>
      <c r="G671" t="str">
        <f>"5"</f>
        <v>5</v>
      </c>
      <c r="H671" t="str">
        <f>"99"</f>
        <v>99</v>
      </c>
      <c r="I671" t="str">
        <f>"N"</f>
        <v>N</v>
      </c>
      <c r="J671" t="str">
        <f>"00"</f>
        <v>00</v>
      </c>
      <c r="K671" t="s">
        <v>257</v>
      </c>
      <c r="L671" s="1">
        <v>3700</v>
      </c>
    </row>
    <row r="672" spans="1:12" x14ac:dyDescent="0.25">
      <c r="A672" t="s">
        <v>12</v>
      </c>
      <c r="B672" t="str">
        <f>"199"</f>
        <v>199</v>
      </c>
      <c r="C672" t="str">
        <f>"33"</f>
        <v>33</v>
      </c>
      <c r="D672" t="str">
        <f>"6399"</f>
        <v>6399</v>
      </c>
      <c r="E672" t="str">
        <f>"00"</f>
        <v>00</v>
      </c>
      <c r="F672" t="str">
        <f>"102"</f>
        <v>102</v>
      </c>
      <c r="G672" t="str">
        <f>"5"</f>
        <v>5</v>
      </c>
      <c r="H672" t="str">
        <f>"99"</f>
        <v>99</v>
      </c>
      <c r="I672" t="str">
        <f>"C"</f>
        <v>C</v>
      </c>
      <c r="J672" t="str">
        <f>"00"</f>
        <v>00</v>
      </c>
      <c r="K672" t="s">
        <v>258</v>
      </c>
      <c r="L672" s="1">
        <v>200</v>
      </c>
    </row>
    <row r="673" spans="1:12" x14ac:dyDescent="0.25">
      <c r="A673" t="s">
        <v>12</v>
      </c>
      <c r="B673" t="str">
        <f>"199"</f>
        <v>199</v>
      </c>
      <c r="C673" t="str">
        <f>"33"</f>
        <v>33</v>
      </c>
      <c r="D673" t="str">
        <f>"6399"</f>
        <v>6399</v>
      </c>
      <c r="E673" t="str">
        <f>"00"</f>
        <v>00</v>
      </c>
      <c r="F673" t="str">
        <f>"999"</f>
        <v>999</v>
      </c>
      <c r="G673" t="str">
        <f>"5"</f>
        <v>5</v>
      </c>
      <c r="H673" t="str">
        <f>"99"</f>
        <v>99</v>
      </c>
      <c r="I673" t="str">
        <f>"N"</f>
        <v>N</v>
      </c>
      <c r="J673" t="str">
        <f>"00"</f>
        <v>00</v>
      </c>
      <c r="K673" t="s">
        <v>259</v>
      </c>
      <c r="L673" s="1">
        <v>300</v>
      </c>
    </row>
    <row r="674" spans="1:12" x14ac:dyDescent="0.25">
      <c r="A674" t="s">
        <v>12</v>
      </c>
      <c r="B674" t="str">
        <f>"199"</f>
        <v>199</v>
      </c>
      <c r="C674" t="str">
        <f>"33"</f>
        <v>33</v>
      </c>
      <c r="D674" t="str">
        <f>"6399"</f>
        <v>6399</v>
      </c>
      <c r="E674" t="str">
        <f>"00"</f>
        <v>00</v>
      </c>
      <c r="F674" t="str">
        <f>"001"</f>
        <v>001</v>
      </c>
      <c r="G674" t="str">
        <f>"5"</f>
        <v>5</v>
      </c>
      <c r="H674" t="str">
        <f>"99"</f>
        <v>99</v>
      </c>
      <c r="I674" t="str">
        <f>"C"</f>
        <v>C</v>
      </c>
      <c r="J674" t="str">
        <f>"00"</f>
        <v>00</v>
      </c>
      <c r="K674" t="s">
        <v>260</v>
      </c>
      <c r="L674" s="1">
        <v>350</v>
      </c>
    </row>
    <row r="675" spans="1:12" x14ac:dyDescent="0.25">
      <c r="A675" t="s">
        <v>12</v>
      </c>
      <c r="B675" t="str">
        <f>"199"</f>
        <v>199</v>
      </c>
      <c r="C675" t="str">
        <f>"33"</f>
        <v>33</v>
      </c>
      <c r="D675" t="str">
        <f>"6399"</f>
        <v>6399</v>
      </c>
      <c r="E675" t="str">
        <f>"00"</f>
        <v>00</v>
      </c>
      <c r="F675" t="str">
        <f>"041"</f>
        <v>041</v>
      </c>
      <c r="G675" t="str">
        <f>"5"</f>
        <v>5</v>
      </c>
      <c r="H675" t="str">
        <f>"99"</f>
        <v>99</v>
      </c>
      <c r="I675" t="str">
        <f>"C"</f>
        <v>C</v>
      </c>
      <c r="J675" t="str">
        <f>"00"</f>
        <v>00</v>
      </c>
      <c r="K675" t="s">
        <v>260</v>
      </c>
      <c r="L675" s="1">
        <v>350</v>
      </c>
    </row>
    <row r="676" spans="1:12" x14ac:dyDescent="0.25">
      <c r="A676" t="s">
        <v>12</v>
      </c>
      <c r="B676" t="str">
        <f>"199"</f>
        <v>199</v>
      </c>
      <c r="C676" t="str">
        <f>"33"</f>
        <v>33</v>
      </c>
      <c r="D676" t="str">
        <f>"6399"</f>
        <v>6399</v>
      </c>
      <c r="E676" t="str">
        <f>"00"</f>
        <v>00</v>
      </c>
      <c r="F676" t="str">
        <f>"001"</f>
        <v>001</v>
      </c>
      <c r="G676" t="str">
        <f>"5"</f>
        <v>5</v>
      </c>
      <c r="H676" t="str">
        <f>"99"</f>
        <v>99</v>
      </c>
      <c r="I676" t="str">
        <f>"N"</f>
        <v>N</v>
      </c>
      <c r="J676" t="str">
        <f>"00"</f>
        <v>00</v>
      </c>
      <c r="K676" t="s">
        <v>109</v>
      </c>
      <c r="L676" s="1">
        <v>400</v>
      </c>
    </row>
    <row r="677" spans="1:12" x14ac:dyDescent="0.25">
      <c r="A677" t="s">
        <v>12</v>
      </c>
      <c r="B677" t="str">
        <f>"199"</f>
        <v>199</v>
      </c>
      <c r="C677" t="str">
        <f>"33"</f>
        <v>33</v>
      </c>
      <c r="D677" t="str">
        <f>"6399"</f>
        <v>6399</v>
      </c>
      <c r="E677" t="str">
        <f>"00"</f>
        <v>00</v>
      </c>
      <c r="F677" t="str">
        <f>"041"</f>
        <v>041</v>
      </c>
      <c r="G677" t="str">
        <f>"5"</f>
        <v>5</v>
      </c>
      <c r="H677" t="str">
        <f>"99"</f>
        <v>99</v>
      </c>
      <c r="I677" t="str">
        <f>"N"</f>
        <v>N</v>
      </c>
      <c r="J677" t="str">
        <f>"00"</f>
        <v>00</v>
      </c>
      <c r="K677" t="s">
        <v>109</v>
      </c>
      <c r="L677" s="1">
        <v>500</v>
      </c>
    </row>
    <row r="678" spans="1:12" x14ac:dyDescent="0.25">
      <c r="A678" t="s">
        <v>12</v>
      </c>
      <c r="B678" t="str">
        <f>"199"</f>
        <v>199</v>
      </c>
      <c r="C678" t="str">
        <f>"33"</f>
        <v>33</v>
      </c>
      <c r="D678" t="str">
        <f>"6399"</f>
        <v>6399</v>
      </c>
      <c r="E678" t="str">
        <f>"00"</f>
        <v>00</v>
      </c>
      <c r="F678" t="str">
        <f>"101"</f>
        <v>101</v>
      </c>
      <c r="G678" t="str">
        <f>"5"</f>
        <v>5</v>
      </c>
      <c r="H678" t="str">
        <f>"99"</f>
        <v>99</v>
      </c>
      <c r="I678" t="str">
        <f>"C"</f>
        <v>C</v>
      </c>
      <c r="J678" t="str">
        <f>"00"</f>
        <v>00</v>
      </c>
      <c r="K678" t="s">
        <v>260</v>
      </c>
      <c r="L678" s="1">
        <v>600</v>
      </c>
    </row>
    <row r="679" spans="1:12" x14ac:dyDescent="0.25">
      <c r="A679" t="s">
        <v>12</v>
      </c>
      <c r="B679" t="str">
        <f>"199"</f>
        <v>199</v>
      </c>
      <c r="C679" t="str">
        <f>"33"</f>
        <v>33</v>
      </c>
      <c r="D679" t="str">
        <f>"6399"</f>
        <v>6399</v>
      </c>
      <c r="E679" t="str">
        <f>"00"</f>
        <v>00</v>
      </c>
      <c r="F679" t="str">
        <f>"101"</f>
        <v>101</v>
      </c>
      <c r="G679" t="str">
        <f>"5"</f>
        <v>5</v>
      </c>
      <c r="H679" t="str">
        <f>"99"</f>
        <v>99</v>
      </c>
      <c r="I679" t="str">
        <f>"N"</f>
        <v>N</v>
      </c>
      <c r="J679" t="str">
        <f>"00"</f>
        <v>00</v>
      </c>
      <c r="K679" t="s">
        <v>109</v>
      </c>
      <c r="L679" s="1">
        <v>600</v>
      </c>
    </row>
    <row r="680" spans="1:12" x14ac:dyDescent="0.25">
      <c r="A680" t="s">
        <v>12</v>
      </c>
      <c r="B680" t="str">
        <f>"199"</f>
        <v>199</v>
      </c>
      <c r="C680" t="str">
        <f>"33"</f>
        <v>33</v>
      </c>
      <c r="D680" t="str">
        <f>"6399"</f>
        <v>6399</v>
      </c>
      <c r="E680" t="str">
        <f>"00"</f>
        <v>00</v>
      </c>
      <c r="F680" t="str">
        <f>"102"</f>
        <v>102</v>
      </c>
      <c r="G680" t="str">
        <f>"5"</f>
        <v>5</v>
      </c>
      <c r="H680" t="str">
        <f>"99"</f>
        <v>99</v>
      </c>
      <c r="I680" t="str">
        <f>"N"</f>
        <v>N</v>
      </c>
      <c r="J680" t="str">
        <f>"00"</f>
        <v>00</v>
      </c>
      <c r="K680" t="s">
        <v>109</v>
      </c>
      <c r="L680" s="1">
        <v>600</v>
      </c>
    </row>
    <row r="681" spans="1:12" x14ac:dyDescent="0.25">
      <c r="A681" t="s">
        <v>12</v>
      </c>
      <c r="B681" t="str">
        <f>"199"</f>
        <v>199</v>
      </c>
      <c r="C681" t="str">
        <f>"33"</f>
        <v>33</v>
      </c>
      <c r="D681" t="str">
        <f>"6411"</f>
        <v>6411</v>
      </c>
      <c r="E681" t="str">
        <f>"00"</f>
        <v>00</v>
      </c>
      <c r="F681" t="str">
        <f>"999"</f>
        <v>999</v>
      </c>
      <c r="G681" t="str">
        <f>"5"</f>
        <v>5</v>
      </c>
      <c r="H681" t="str">
        <f>"99"</f>
        <v>99</v>
      </c>
      <c r="I681" t="str">
        <f>"N"</f>
        <v>N</v>
      </c>
      <c r="J681" t="str">
        <f>"00"</f>
        <v>00</v>
      </c>
      <c r="K681" t="s">
        <v>164</v>
      </c>
      <c r="L681" s="1">
        <v>100</v>
      </c>
    </row>
    <row r="682" spans="1:12" x14ac:dyDescent="0.25">
      <c r="A682" t="s">
        <v>12</v>
      </c>
      <c r="B682" t="str">
        <f>"199"</f>
        <v>199</v>
      </c>
      <c r="C682" t="str">
        <f>"34"</f>
        <v>34</v>
      </c>
      <c r="D682" t="str">
        <f>"6119"</f>
        <v>6119</v>
      </c>
      <c r="E682" t="str">
        <f>"00"</f>
        <v>00</v>
      </c>
      <c r="F682" t="str">
        <f>"803"</f>
        <v>803</v>
      </c>
      <c r="G682" t="str">
        <f>"5"</f>
        <v>5</v>
      </c>
      <c r="H682" t="str">
        <f>"99"</f>
        <v>99</v>
      </c>
      <c r="I682" t="str">
        <f>"0"</f>
        <v>0</v>
      </c>
      <c r="J682" t="str">
        <f>"00"</f>
        <v>00</v>
      </c>
      <c r="K682" t="s">
        <v>18</v>
      </c>
      <c r="L682" s="1">
        <v>25269</v>
      </c>
    </row>
    <row r="683" spans="1:12" x14ac:dyDescent="0.25">
      <c r="A683" t="s">
        <v>12</v>
      </c>
      <c r="B683" t="str">
        <f>"199"</f>
        <v>199</v>
      </c>
      <c r="C683" t="str">
        <f>"34"</f>
        <v>34</v>
      </c>
      <c r="D683" t="str">
        <f>"6121"</f>
        <v>6121</v>
      </c>
      <c r="E683" t="str">
        <f>"00"</f>
        <v>00</v>
      </c>
      <c r="F683" t="str">
        <f>"803"</f>
        <v>803</v>
      </c>
      <c r="G683" t="str">
        <f>"5"</f>
        <v>5</v>
      </c>
      <c r="H683" t="str">
        <f>"99"</f>
        <v>99</v>
      </c>
      <c r="I683" t="str">
        <f>"0"</f>
        <v>0</v>
      </c>
      <c r="J683" t="str">
        <f>"00"</f>
        <v>00</v>
      </c>
      <c r="K683" t="s">
        <v>20</v>
      </c>
      <c r="L683" s="1">
        <v>40000</v>
      </c>
    </row>
    <row r="684" spans="1:12" x14ac:dyDescent="0.25">
      <c r="A684" t="s">
        <v>12</v>
      </c>
      <c r="B684" t="str">
        <f>"199"</f>
        <v>199</v>
      </c>
      <c r="C684" t="str">
        <f>"34"</f>
        <v>34</v>
      </c>
      <c r="D684" t="str">
        <f>"6122"</f>
        <v>6122</v>
      </c>
      <c r="E684" t="str">
        <f>"00"</f>
        <v>00</v>
      </c>
      <c r="F684" t="str">
        <f>"803"</f>
        <v>803</v>
      </c>
      <c r="G684" t="str">
        <f>"5"</f>
        <v>5</v>
      </c>
      <c r="H684" t="str">
        <f>"99"</f>
        <v>99</v>
      </c>
      <c r="I684" t="str">
        <f>"0"</f>
        <v>0</v>
      </c>
      <c r="J684" t="str">
        <f>"00"</f>
        <v>00</v>
      </c>
      <c r="K684" t="s">
        <v>261</v>
      </c>
      <c r="L684" s="1">
        <v>5000</v>
      </c>
    </row>
    <row r="685" spans="1:12" x14ac:dyDescent="0.25">
      <c r="A685" t="s">
        <v>12</v>
      </c>
      <c r="B685" t="str">
        <f>"199"</f>
        <v>199</v>
      </c>
      <c r="C685" t="str">
        <f>"34"</f>
        <v>34</v>
      </c>
      <c r="D685" t="str">
        <f>"6125"</f>
        <v>6125</v>
      </c>
      <c r="E685" t="str">
        <f>"00"</f>
        <v>00</v>
      </c>
      <c r="F685" t="str">
        <f>"803"</f>
        <v>803</v>
      </c>
      <c r="G685" t="str">
        <f>"5"</f>
        <v>5</v>
      </c>
      <c r="H685" t="str">
        <f>"99"</f>
        <v>99</v>
      </c>
      <c r="I685" t="str">
        <f>"0"</f>
        <v>0</v>
      </c>
      <c r="J685" t="str">
        <f>"00"</f>
        <v>00</v>
      </c>
      <c r="K685" t="s">
        <v>262</v>
      </c>
      <c r="L685" s="1">
        <v>5000</v>
      </c>
    </row>
    <row r="686" spans="1:12" x14ac:dyDescent="0.25">
      <c r="A686" t="s">
        <v>12</v>
      </c>
      <c r="B686" t="str">
        <f>"199"</f>
        <v>199</v>
      </c>
      <c r="C686" t="str">
        <f>"34"</f>
        <v>34</v>
      </c>
      <c r="D686" t="str">
        <f>"6129"</f>
        <v>6129</v>
      </c>
      <c r="E686" t="str">
        <f>"00"</f>
        <v>00</v>
      </c>
      <c r="F686" t="str">
        <f>"803"</f>
        <v>803</v>
      </c>
      <c r="G686" t="str">
        <f>"5"</f>
        <v>5</v>
      </c>
      <c r="H686" t="str">
        <f>"99"</f>
        <v>99</v>
      </c>
      <c r="I686" t="str">
        <f>"0"</f>
        <v>0</v>
      </c>
      <c r="J686" t="str">
        <f>"00"</f>
        <v>00</v>
      </c>
      <c r="K686" t="s">
        <v>23</v>
      </c>
      <c r="L686" s="1">
        <v>255649</v>
      </c>
    </row>
    <row r="687" spans="1:12" x14ac:dyDescent="0.25">
      <c r="A687" t="s">
        <v>12</v>
      </c>
      <c r="B687" t="str">
        <f>"199"</f>
        <v>199</v>
      </c>
      <c r="C687" t="str">
        <f>"34"</f>
        <v>34</v>
      </c>
      <c r="D687" t="str">
        <f>"6141"</f>
        <v>6141</v>
      </c>
      <c r="E687" t="str">
        <f>"00"</f>
        <v>00</v>
      </c>
      <c r="F687" t="str">
        <f>"803"</f>
        <v>803</v>
      </c>
      <c r="G687" t="str">
        <f>"5"</f>
        <v>5</v>
      </c>
      <c r="H687" t="str">
        <f>"99"</f>
        <v>99</v>
      </c>
      <c r="I687" t="str">
        <f>"0"</f>
        <v>0</v>
      </c>
      <c r="J687" t="str">
        <f>"00"</f>
        <v>00</v>
      </c>
      <c r="K687" t="s">
        <v>24</v>
      </c>
      <c r="L687" s="1">
        <v>3873</v>
      </c>
    </row>
    <row r="688" spans="1:12" x14ac:dyDescent="0.25">
      <c r="A688" t="s">
        <v>12</v>
      </c>
      <c r="B688" t="str">
        <f>"199"</f>
        <v>199</v>
      </c>
      <c r="C688" t="str">
        <f>"34"</f>
        <v>34</v>
      </c>
      <c r="D688" t="str">
        <f>"6142"</f>
        <v>6142</v>
      </c>
      <c r="E688" t="str">
        <f>"00"</f>
        <v>00</v>
      </c>
      <c r="F688" t="str">
        <f>"803"</f>
        <v>803</v>
      </c>
      <c r="G688" t="str">
        <f>"5"</f>
        <v>5</v>
      </c>
      <c r="H688" t="str">
        <f>"99"</f>
        <v>99</v>
      </c>
      <c r="I688" t="str">
        <f>"0"</f>
        <v>0</v>
      </c>
      <c r="J688" t="str">
        <f>"00"</f>
        <v>00</v>
      </c>
      <c r="K688" t="s">
        <v>25</v>
      </c>
      <c r="L688" s="1">
        <v>47105</v>
      </c>
    </row>
    <row r="689" spans="1:12" x14ac:dyDescent="0.25">
      <c r="A689" t="s">
        <v>12</v>
      </c>
      <c r="B689" t="str">
        <f>"199"</f>
        <v>199</v>
      </c>
      <c r="C689" t="str">
        <f>"34"</f>
        <v>34</v>
      </c>
      <c r="D689" t="str">
        <f>"6143"</f>
        <v>6143</v>
      </c>
      <c r="E689" t="str">
        <f>"00"</f>
        <v>00</v>
      </c>
      <c r="F689" t="str">
        <f>"803"</f>
        <v>803</v>
      </c>
      <c r="G689" t="str">
        <f>"5"</f>
        <v>5</v>
      </c>
      <c r="H689" t="str">
        <f>"99"</f>
        <v>99</v>
      </c>
      <c r="I689" t="str">
        <f>"0"</f>
        <v>0</v>
      </c>
      <c r="J689" t="str">
        <f>"00"</f>
        <v>00</v>
      </c>
      <c r="K689" t="s">
        <v>26</v>
      </c>
      <c r="L689" s="1">
        <v>3502</v>
      </c>
    </row>
    <row r="690" spans="1:12" x14ac:dyDescent="0.25">
      <c r="A690" t="s">
        <v>12</v>
      </c>
      <c r="B690" t="str">
        <f>"199"</f>
        <v>199</v>
      </c>
      <c r="C690" t="str">
        <f>"34"</f>
        <v>34</v>
      </c>
      <c r="D690" t="str">
        <f>"6144"</f>
        <v>6144</v>
      </c>
      <c r="E690" t="str">
        <f>"04"</f>
        <v>04</v>
      </c>
      <c r="F690" t="str">
        <f>"999"</f>
        <v>999</v>
      </c>
      <c r="G690" t="str">
        <f>"5"</f>
        <v>5</v>
      </c>
      <c r="H690" t="str">
        <f>"99"</f>
        <v>99</v>
      </c>
      <c r="I690" t="str">
        <f>"0"</f>
        <v>0</v>
      </c>
      <c r="J690" t="str">
        <f>"00"</f>
        <v>00</v>
      </c>
      <c r="K690" t="s">
        <v>30</v>
      </c>
      <c r="L690" s="1">
        <v>2180</v>
      </c>
    </row>
    <row r="691" spans="1:12" x14ac:dyDescent="0.25">
      <c r="A691" t="s">
        <v>12</v>
      </c>
      <c r="B691" t="str">
        <f>"199"</f>
        <v>199</v>
      </c>
      <c r="C691" t="str">
        <f>"34"</f>
        <v>34</v>
      </c>
      <c r="D691" t="str">
        <f>"6144"</f>
        <v>6144</v>
      </c>
      <c r="E691" t="str">
        <f>"00"</f>
        <v>00</v>
      </c>
      <c r="F691" t="str">
        <f>"803"</f>
        <v>803</v>
      </c>
      <c r="G691" t="str">
        <f>"5"</f>
        <v>5</v>
      </c>
      <c r="H691" t="str">
        <f>"99"</f>
        <v>99</v>
      </c>
      <c r="I691" t="str">
        <f>"0"</f>
        <v>0</v>
      </c>
      <c r="J691" t="str">
        <f>"00"</f>
        <v>00</v>
      </c>
      <c r="K691" t="s">
        <v>29</v>
      </c>
      <c r="L691" s="1">
        <v>24200</v>
      </c>
    </row>
    <row r="692" spans="1:12" x14ac:dyDescent="0.25">
      <c r="A692" t="s">
        <v>12</v>
      </c>
      <c r="B692" t="str">
        <f>"199"</f>
        <v>199</v>
      </c>
      <c r="C692" t="str">
        <f>"34"</f>
        <v>34</v>
      </c>
      <c r="D692" t="str">
        <f>"6146"</f>
        <v>6146</v>
      </c>
      <c r="E692" t="str">
        <f>"00"</f>
        <v>00</v>
      </c>
      <c r="F692" t="str">
        <f>"803"</f>
        <v>803</v>
      </c>
      <c r="G692" t="str">
        <f>"5"</f>
        <v>5</v>
      </c>
      <c r="H692" t="str">
        <f>"99"</f>
        <v>99</v>
      </c>
      <c r="I692" t="str">
        <f>"0"</f>
        <v>0</v>
      </c>
      <c r="J692" t="str">
        <f>"00"</f>
        <v>00</v>
      </c>
      <c r="K692" t="s">
        <v>31</v>
      </c>
      <c r="L692" s="1">
        <v>7577</v>
      </c>
    </row>
    <row r="693" spans="1:12" x14ac:dyDescent="0.25">
      <c r="A693" t="s">
        <v>12</v>
      </c>
      <c r="B693" t="str">
        <f>"199"</f>
        <v>199</v>
      </c>
      <c r="C693" t="str">
        <f>"34"</f>
        <v>34</v>
      </c>
      <c r="D693" t="str">
        <f>"6149"</f>
        <v>6149</v>
      </c>
      <c r="E693" t="str">
        <f>"00"</f>
        <v>00</v>
      </c>
      <c r="F693" t="str">
        <f>"803"</f>
        <v>803</v>
      </c>
      <c r="G693" t="str">
        <f>"5"</f>
        <v>5</v>
      </c>
      <c r="H693" t="str">
        <f>"99"</f>
        <v>99</v>
      </c>
      <c r="I693" t="str">
        <f>"0"</f>
        <v>0</v>
      </c>
      <c r="J693" t="str">
        <f>"00"</f>
        <v>00</v>
      </c>
      <c r="K693" t="s">
        <v>32</v>
      </c>
      <c r="L693" s="1">
        <v>259</v>
      </c>
    </row>
    <row r="694" spans="1:12" x14ac:dyDescent="0.25">
      <c r="A694" t="s">
        <v>12</v>
      </c>
      <c r="B694" t="str">
        <f>"199"</f>
        <v>199</v>
      </c>
      <c r="C694" t="str">
        <f>"34"</f>
        <v>34</v>
      </c>
      <c r="D694" t="str">
        <f>"6219"</f>
        <v>6219</v>
      </c>
      <c r="E694" t="str">
        <f>"00"</f>
        <v>00</v>
      </c>
      <c r="F694" t="str">
        <f>"803"</f>
        <v>803</v>
      </c>
      <c r="G694" t="str">
        <f>"5"</f>
        <v>5</v>
      </c>
      <c r="H694" t="str">
        <f>"99"</f>
        <v>99</v>
      </c>
      <c r="I694" t="str">
        <f>"T"</f>
        <v>T</v>
      </c>
      <c r="J694" t="str">
        <f>"00"</f>
        <v>00</v>
      </c>
      <c r="K694" t="s">
        <v>263</v>
      </c>
      <c r="L694" s="1">
        <v>450</v>
      </c>
    </row>
    <row r="695" spans="1:12" x14ac:dyDescent="0.25">
      <c r="A695" t="s">
        <v>12</v>
      </c>
      <c r="B695" t="str">
        <f>"199"</f>
        <v>199</v>
      </c>
      <c r="C695" t="str">
        <f>"34"</f>
        <v>34</v>
      </c>
      <c r="D695" t="str">
        <f>"6239"</f>
        <v>6239</v>
      </c>
      <c r="E695" t="str">
        <f>"00"</f>
        <v>00</v>
      </c>
      <c r="F695" t="str">
        <f>"803"</f>
        <v>803</v>
      </c>
      <c r="G695" t="str">
        <f>"5"</f>
        <v>5</v>
      </c>
      <c r="H695" t="str">
        <f>"99"</f>
        <v>99</v>
      </c>
      <c r="I695" t="str">
        <f>"T"</f>
        <v>T</v>
      </c>
      <c r="J695" t="str">
        <f>"00"</f>
        <v>00</v>
      </c>
      <c r="K695" t="s">
        <v>264</v>
      </c>
      <c r="L695" s="1">
        <v>200</v>
      </c>
    </row>
    <row r="696" spans="1:12" x14ac:dyDescent="0.25">
      <c r="A696" t="s">
        <v>12</v>
      </c>
      <c r="B696" t="str">
        <f>"199"</f>
        <v>199</v>
      </c>
      <c r="C696" t="str">
        <f>"34"</f>
        <v>34</v>
      </c>
      <c r="D696" t="str">
        <f>"6239"</f>
        <v>6239</v>
      </c>
      <c r="E696" t="str">
        <f>"02"</f>
        <v>02</v>
      </c>
      <c r="F696" t="str">
        <f>"803"</f>
        <v>803</v>
      </c>
      <c r="G696" t="str">
        <f>"5"</f>
        <v>5</v>
      </c>
      <c r="H696" t="str">
        <f>"99"</f>
        <v>99</v>
      </c>
      <c r="I696" t="str">
        <f>"T"</f>
        <v>T</v>
      </c>
      <c r="J696" t="str">
        <f>"00"</f>
        <v>00</v>
      </c>
      <c r="K696" t="s">
        <v>265</v>
      </c>
      <c r="L696" s="1">
        <v>1200</v>
      </c>
    </row>
    <row r="697" spans="1:12" x14ac:dyDescent="0.25">
      <c r="A697" t="s">
        <v>12</v>
      </c>
      <c r="B697" t="str">
        <f>"199"</f>
        <v>199</v>
      </c>
      <c r="C697" t="str">
        <f>"34"</f>
        <v>34</v>
      </c>
      <c r="D697" t="str">
        <f>"6239"</f>
        <v>6239</v>
      </c>
      <c r="E697" t="str">
        <f>"03"</f>
        <v>03</v>
      </c>
      <c r="F697" t="str">
        <f>"803"</f>
        <v>803</v>
      </c>
      <c r="G697" t="str">
        <f>"5"</f>
        <v>5</v>
      </c>
      <c r="H697" t="str">
        <f>"99"</f>
        <v>99</v>
      </c>
      <c r="I697" t="str">
        <f>"T"</f>
        <v>T</v>
      </c>
      <c r="J697" t="str">
        <f>"00"</f>
        <v>00</v>
      </c>
      <c r="K697" t="s">
        <v>266</v>
      </c>
      <c r="L697" s="1">
        <v>1200</v>
      </c>
    </row>
    <row r="698" spans="1:12" x14ac:dyDescent="0.25">
      <c r="A698" t="s">
        <v>12</v>
      </c>
      <c r="B698" t="str">
        <f>"199"</f>
        <v>199</v>
      </c>
      <c r="C698" t="str">
        <f>"34"</f>
        <v>34</v>
      </c>
      <c r="D698" t="str">
        <f>"6239"</f>
        <v>6239</v>
      </c>
      <c r="E698" t="str">
        <f>"01"</f>
        <v>01</v>
      </c>
      <c r="F698" t="str">
        <f>"803"</f>
        <v>803</v>
      </c>
      <c r="G698" t="str">
        <f>"5"</f>
        <v>5</v>
      </c>
      <c r="H698" t="str">
        <f>"99"</f>
        <v>99</v>
      </c>
      <c r="I698" t="str">
        <f>"T"</f>
        <v>T</v>
      </c>
      <c r="J698" t="str">
        <f>"00"</f>
        <v>00</v>
      </c>
      <c r="K698" t="s">
        <v>267</v>
      </c>
      <c r="L698" s="1">
        <v>2400</v>
      </c>
    </row>
    <row r="699" spans="1:12" x14ac:dyDescent="0.25">
      <c r="A699" t="s">
        <v>12</v>
      </c>
      <c r="B699" t="str">
        <f>"199"</f>
        <v>199</v>
      </c>
      <c r="C699" t="str">
        <f>"34"</f>
        <v>34</v>
      </c>
      <c r="D699" t="str">
        <f>"6249"</f>
        <v>6249</v>
      </c>
      <c r="E699" t="str">
        <f>"00"</f>
        <v>00</v>
      </c>
      <c r="F699" t="str">
        <f>"803"</f>
        <v>803</v>
      </c>
      <c r="G699" t="str">
        <f>"5"</f>
        <v>5</v>
      </c>
      <c r="H699" t="str">
        <f>"99"</f>
        <v>99</v>
      </c>
      <c r="I699" t="str">
        <f>"T"</f>
        <v>T</v>
      </c>
      <c r="J699" t="str">
        <f>"00"</f>
        <v>00</v>
      </c>
      <c r="K699" t="s">
        <v>268</v>
      </c>
      <c r="L699" s="1">
        <v>10000</v>
      </c>
    </row>
    <row r="700" spans="1:12" x14ac:dyDescent="0.25">
      <c r="A700" t="s">
        <v>12</v>
      </c>
      <c r="B700" t="str">
        <f>"199"</f>
        <v>199</v>
      </c>
      <c r="C700" t="str">
        <f>"34"</f>
        <v>34</v>
      </c>
      <c r="D700" t="str">
        <f>"6299"</f>
        <v>6299</v>
      </c>
      <c r="E700" t="str">
        <f>"01"</f>
        <v>01</v>
      </c>
      <c r="F700" t="str">
        <f>"803"</f>
        <v>803</v>
      </c>
      <c r="G700" t="str">
        <f>"5"</f>
        <v>5</v>
      </c>
      <c r="H700" t="str">
        <f>"99"</f>
        <v>99</v>
      </c>
      <c r="I700" t="str">
        <f>"T"</f>
        <v>T</v>
      </c>
      <c r="J700" t="str">
        <f>"00"</f>
        <v>00</v>
      </c>
      <c r="K700" t="s">
        <v>269</v>
      </c>
      <c r="L700" s="1">
        <v>1000</v>
      </c>
    </row>
    <row r="701" spans="1:12" x14ac:dyDescent="0.25">
      <c r="A701" t="s">
        <v>12</v>
      </c>
      <c r="B701" t="str">
        <f>"199"</f>
        <v>199</v>
      </c>
      <c r="C701" t="str">
        <f>"34"</f>
        <v>34</v>
      </c>
      <c r="D701" t="str">
        <f>"6299"</f>
        <v>6299</v>
      </c>
      <c r="E701" t="str">
        <f>"03"</f>
        <v>03</v>
      </c>
      <c r="F701" t="str">
        <f>"803"</f>
        <v>803</v>
      </c>
      <c r="G701" t="str">
        <f>"5"</f>
        <v>5</v>
      </c>
      <c r="H701" t="str">
        <f>"99"</f>
        <v>99</v>
      </c>
      <c r="I701" t="str">
        <f>"T"</f>
        <v>T</v>
      </c>
      <c r="J701" t="str">
        <f>"00"</f>
        <v>00</v>
      </c>
      <c r="K701" t="s">
        <v>270</v>
      </c>
      <c r="L701" s="1">
        <v>2000</v>
      </c>
    </row>
    <row r="702" spans="1:12" x14ac:dyDescent="0.25">
      <c r="A702" t="s">
        <v>12</v>
      </c>
      <c r="B702" t="str">
        <f>"199"</f>
        <v>199</v>
      </c>
      <c r="C702" t="str">
        <f>"34"</f>
        <v>34</v>
      </c>
      <c r="D702" t="str">
        <f>"6299"</f>
        <v>6299</v>
      </c>
      <c r="E702" t="str">
        <f>"02"</f>
        <v>02</v>
      </c>
      <c r="F702" t="str">
        <f>"803"</f>
        <v>803</v>
      </c>
      <c r="G702" t="str">
        <f>"5"</f>
        <v>5</v>
      </c>
      <c r="H702" t="str">
        <f>"99"</f>
        <v>99</v>
      </c>
      <c r="I702" t="str">
        <f>"T"</f>
        <v>T</v>
      </c>
      <c r="J702" t="str">
        <f>"00"</f>
        <v>00</v>
      </c>
      <c r="K702" t="s">
        <v>271</v>
      </c>
      <c r="L702" s="1">
        <v>6000</v>
      </c>
    </row>
    <row r="703" spans="1:12" x14ac:dyDescent="0.25">
      <c r="A703" t="s">
        <v>12</v>
      </c>
      <c r="B703" t="str">
        <f>"199"</f>
        <v>199</v>
      </c>
      <c r="C703" t="str">
        <f>"34"</f>
        <v>34</v>
      </c>
      <c r="D703" t="str">
        <f>"6299"</f>
        <v>6299</v>
      </c>
      <c r="E703" t="str">
        <f>"00"</f>
        <v>00</v>
      </c>
      <c r="F703" t="str">
        <f>"803"</f>
        <v>803</v>
      </c>
      <c r="G703" t="str">
        <f>"5"</f>
        <v>5</v>
      </c>
      <c r="H703" t="str">
        <f>"99"</f>
        <v>99</v>
      </c>
      <c r="I703" t="str">
        <f>"T"</f>
        <v>T</v>
      </c>
      <c r="J703" t="str">
        <f>"00"</f>
        <v>00</v>
      </c>
      <c r="K703" t="s">
        <v>272</v>
      </c>
      <c r="L703" s="1">
        <v>11500</v>
      </c>
    </row>
    <row r="704" spans="1:12" x14ac:dyDescent="0.25">
      <c r="A704" t="s">
        <v>12</v>
      </c>
      <c r="B704" t="str">
        <f>"199"</f>
        <v>199</v>
      </c>
      <c r="C704" t="str">
        <f>"34"</f>
        <v>34</v>
      </c>
      <c r="D704" t="str">
        <f>"6311"</f>
        <v>6311</v>
      </c>
      <c r="E704" t="str">
        <f>"00"</f>
        <v>00</v>
      </c>
      <c r="F704" t="str">
        <f>"803"</f>
        <v>803</v>
      </c>
      <c r="G704" t="str">
        <f>"5"</f>
        <v>5</v>
      </c>
      <c r="H704" t="str">
        <f>"99"</f>
        <v>99</v>
      </c>
      <c r="I704" t="str">
        <f>"T"</f>
        <v>T</v>
      </c>
      <c r="J704" t="str">
        <f>"00"</f>
        <v>00</v>
      </c>
      <c r="K704" t="s">
        <v>273</v>
      </c>
      <c r="L704" s="1">
        <v>95000</v>
      </c>
    </row>
    <row r="705" spans="1:12" x14ac:dyDescent="0.25">
      <c r="A705" t="s">
        <v>12</v>
      </c>
      <c r="B705" t="str">
        <f>"199"</f>
        <v>199</v>
      </c>
      <c r="C705" t="str">
        <f>"34"</f>
        <v>34</v>
      </c>
      <c r="D705" t="str">
        <f>"6398"</f>
        <v>6398</v>
      </c>
      <c r="E705" t="str">
        <f>"03"</f>
        <v>03</v>
      </c>
      <c r="F705" t="str">
        <f>"803"</f>
        <v>803</v>
      </c>
      <c r="G705" t="str">
        <f>"5"</f>
        <v>5</v>
      </c>
      <c r="H705" t="str">
        <f>"99"</f>
        <v>99</v>
      </c>
      <c r="I705" t="str">
        <f>"T"</f>
        <v>T</v>
      </c>
      <c r="J705" t="str">
        <f>"00"</f>
        <v>00</v>
      </c>
      <c r="K705" t="s">
        <v>274</v>
      </c>
      <c r="L705" s="1">
        <v>1000</v>
      </c>
    </row>
    <row r="706" spans="1:12" x14ac:dyDescent="0.25">
      <c r="A706" t="s">
        <v>12</v>
      </c>
      <c r="B706" t="str">
        <f>"199"</f>
        <v>199</v>
      </c>
      <c r="C706" t="str">
        <f>"34"</f>
        <v>34</v>
      </c>
      <c r="D706" t="str">
        <f>"6398"</f>
        <v>6398</v>
      </c>
      <c r="E706" t="str">
        <f>"00"</f>
        <v>00</v>
      </c>
      <c r="F706" t="str">
        <f>"803"</f>
        <v>803</v>
      </c>
      <c r="G706" t="str">
        <f>"5"</f>
        <v>5</v>
      </c>
      <c r="H706" t="str">
        <f>"99"</f>
        <v>99</v>
      </c>
      <c r="I706" t="str">
        <f>"T"</f>
        <v>T</v>
      </c>
      <c r="J706" t="str">
        <f>"00"</f>
        <v>00</v>
      </c>
      <c r="K706" t="s">
        <v>275</v>
      </c>
      <c r="L706" s="1">
        <v>1500</v>
      </c>
    </row>
    <row r="707" spans="1:12" x14ac:dyDescent="0.25">
      <c r="A707" t="s">
        <v>12</v>
      </c>
      <c r="B707" t="str">
        <f>"199"</f>
        <v>199</v>
      </c>
      <c r="C707" t="str">
        <f>"34"</f>
        <v>34</v>
      </c>
      <c r="D707" t="str">
        <f>"6398"</f>
        <v>6398</v>
      </c>
      <c r="E707" t="str">
        <f>"02"</f>
        <v>02</v>
      </c>
      <c r="F707" t="str">
        <f>"803"</f>
        <v>803</v>
      </c>
      <c r="G707" t="str">
        <f>"5"</f>
        <v>5</v>
      </c>
      <c r="H707" t="str">
        <f>"99"</f>
        <v>99</v>
      </c>
      <c r="I707" t="str">
        <f>"T"</f>
        <v>T</v>
      </c>
      <c r="J707" t="str">
        <f>"00"</f>
        <v>00</v>
      </c>
      <c r="K707" t="s">
        <v>276</v>
      </c>
      <c r="L707" s="1">
        <v>1500</v>
      </c>
    </row>
    <row r="708" spans="1:12" x14ac:dyDescent="0.25">
      <c r="A708" t="s">
        <v>12</v>
      </c>
      <c r="B708" t="str">
        <f>"199"</f>
        <v>199</v>
      </c>
      <c r="C708" t="str">
        <f>"34"</f>
        <v>34</v>
      </c>
      <c r="D708" t="str">
        <f>"6398"</f>
        <v>6398</v>
      </c>
      <c r="E708" t="str">
        <f>"01"</f>
        <v>01</v>
      </c>
      <c r="F708" t="str">
        <f>"803"</f>
        <v>803</v>
      </c>
      <c r="G708" t="str">
        <f>"5"</f>
        <v>5</v>
      </c>
      <c r="H708" t="str">
        <f>"99"</f>
        <v>99</v>
      </c>
      <c r="I708" t="str">
        <f>"T"</f>
        <v>T</v>
      </c>
      <c r="J708" t="str">
        <f>"00"</f>
        <v>00</v>
      </c>
      <c r="K708" t="s">
        <v>277</v>
      </c>
      <c r="L708" s="1">
        <v>2000</v>
      </c>
    </row>
    <row r="709" spans="1:12" x14ac:dyDescent="0.25">
      <c r="A709" t="s">
        <v>12</v>
      </c>
      <c r="B709" t="str">
        <f>"199"</f>
        <v>199</v>
      </c>
      <c r="C709" t="str">
        <f>"34"</f>
        <v>34</v>
      </c>
      <c r="D709" t="str">
        <f>"6398"</f>
        <v>6398</v>
      </c>
      <c r="E709" t="str">
        <f>"04"</f>
        <v>04</v>
      </c>
      <c r="F709" t="str">
        <f>"803"</f>
        <v>803</v>
      </c>
      <c r="G709" t="str">
        <f>"5"</f>
        <v>5</v>
      </c>
      <c r="H709" t="str">
        <f>"99"</f>
        <v>99</v>
      </c>
      <c r="I709" t="str">
        <f>"T"</f>
        <v>T</v>
      </c>
      <c r="J709" t="str">
        <f>"00"</f>
        <v>00</v>
      </c>
      <c r="K709" t="s">
        <v>278</v>
      </c>
      <c r="L709" s="1">
        <v>8200</v>
      </c>
    </row>
    <row r="710" spans="1:12" x14ac:dyDescent="0.25">
      <c r="A710" t="s">
        <v>12</v>
      </c>
      <c r="B710" t="str">
        <f>"199"</f>
        <v>199</v>
      </c>
      <c r="C710" t="str">
        <f>"34"</f>
        <v>34</v>
      </c>
      <c r="D710" t="str">
        <f>"6399"</f>
        <v>6399</v>
      </c>
      <c r="E710" t="str">
        <f>"02"</f>
        <v>02</v>
      </c>
      <c r="F710" t="str">
        <f>"803"</f>
        <v>803</v>
      </c>
      <c r="G710" t="str">
        <f>"5"</f>
        <v>5</v>
      </c>
      <c r="H710" t="str">
        <f>"99"</f>
        <v>99</v>
      </c>
      <c r="I710" t="str">
        <f>"T"</f>
        <v>T</v>
      </c>
      <c r="J710" t="str">
        <f>"00"</f>
        <v>00</v>
      </c>
      <c r="K710" t="s">
        <v>279</v>
      </c>
      <c r="L710" s="1">
        <v>6000</v>
      </c>
    </row>
    <row r="711" spans="1:12" x14ac:dyDescent="0.25">
      <c r="A711" t="s">
        <v>12</v>
      </c>
      <c r="B711" t="str">
        <f>"199"</f>
        <v>199</v>
      </c>
      <c r="C711" t="str">
        <f>"34"</f>
        <v>34</v>
      </c>
      <c r="D711" t="str">
        <f>"6399"</f>
        <v>6399</v>
      </c>
      <c r="E711" t="str">
        <f>"00"</f>
        <v>00</v>
      </c>
      <c r="F711" t="str">
        <f>"803"</f>
        <v>803</v>
      </c>
      <c r="G711" t="str">
        <f>"5"</f>
        <v>5</v>
      </c>
      <c r="H711" t="str">
        <f>"99"</f>
        <v>99</v>
      </c>
      <c r="I711" t="str">
        <f>"T"</f>
        <v>T</v>
      </c>
      <c r="J711" t="str">
        <f>"00"</f>
        <v>00</v>
      </c>
      <c r="K711" t="s">
        <v>109</v>
      </c>
      <c r="L711" s="1">
        <v>10000</v>
      </c>
    </row>
    <row r="712" spans="1:12" x14ac:dyDescent="0.25">
      <c r="A712" t="s">
        <v>12</v>
      </c>
      <c r="B712" t="str">
        <f>"199"</f>
        <v>199</v>
      </c>
      <c r="C712" t="str">
        <f>"34"</f>
        <v>34</v>
      </c>
      <c r="D712" t="str">
        <f>"6399"</f>
        <v>6399</v>
      </c>
      <c r="E712" t="str">
        <f>"01"</f>
        <v>01</v>
      </c>
      <c r="F712" t="str">
        <f>"803"</f>
        <v>803</v>
      </c>
      <c r="G712" t="str">
        <f>"5"</f>
        <v>5</v>
      </c>
      <c r="H712" t="str">
        <f>"99"</f>
        <v>99</v>
      </c>
      <c r="I712" t="str">
        <f>"T"</f>
        <v>T</v>
      </c>
      <c r="J712" t="str">
        <f>"00"</f>
        <v>00</v>
      </c>
      <c r="K712" t="s">
        <v>280</v>
      </c>
      <c r="L712" s="1">
        <v>24000</v>
      </c>
    </row>
    <row r="713" spans="1:12" x14ac:dyDescent="0.25">
      <c r="A713" t="s">
        <v>12</v>
      </c>
      <c r="B713" t="str">
        <f>"199"</f>
        <v>199</v>
      </c>
      <c r="C713" t="str">
        <f>"34"</f>
        <v>34</v>
      </c>
      <c r="D713" t="str">
        <f>"6411"</f>
        <v>6411</v>
      </c>
      <c r="E713" t="str">
        <f>"00"</f>
        <v>00</v>
      </c>
      <c r="F713" t="str">
        <f>"803"</f>
        <v>803</v>
      </c>
      <c r="G713" t="str">
        <f>"5"</f>
        <v>5</v>
      </c>
      <c r="H713" t="str">
        <f>"99"</f>
        <v>99</v>
      </c>
      <c r="I713" t="str">
        <f>"T"</f>
        <v>T</v>
      </c>
      <c r="J713" t="str">
        <f>"00"</f>
        <v>00</v>
      </c>
      <c r="K713" t="s">
        <v>164</v>
      </c>
      <c r="L713" s="1">
        <v>2500</v>
      </c>
    </row>
    <row r="714" spans="1:12" x14ac:dyDescent="0.25">
      <c r="A714" t="s">
        <v>12</v>
      </c>
      <c r="B714" t="str">
        <f>"199"</f>
        <v>199</v>
      </c>
      <c r="C714" t="str">
        <f>"34"</f>
        <v>34</v>
      </c>
      <c r="D714" t="str">
        <f>"6429"</f>
        <v>6429</v>
      </c>
      <c r="E714" t="str">
        <f>"01"</f>
        <v>01</v>
      </c>
      <c r="F714" t="str">
        <f>"999"</f>
        <v>999</v>
      </c>
      <c r="G714" t="str">
        <f>"5"</f>
        <v>5</v>
      </c>
      <c r="H714" t="str">
        <f>"99"</f>
        <v>99</v>
      </c>
      <c r="I714" t="str">
        <f>"I"</f>
        <v>I</v>
      </c>
      <c r="J714" t="str">
        <f>"00"</f>
        <v>00</v>
      </c>
      <c r="K714" t="s">
        <v>281</v>
      </c>
      <c r="L714" s="1">
        <v>18848</v>
      </c>
    </row>
    <row r="715" spans="1:12" x14ac:dyDescent="0.25">
      <c r="A715" t="s">
        <v>12</v>
      </c>
      <c r="B715" t="str">
        <f>"199"</f>
        <v>199</v>
      </c>
      <c r="C715" t="str">
        <f>"34"</f>
        <v>34</v>
      </c>
      <c r="D715" t="str">
        <f>"6495"</f>
        <v>6495</v>
      </c>
      <c r="E715" t="str">
        <f>"00"</f>
        <v>00</v>
      </c>
      <c r="F715" t="str">
        <f>"803"</f>
        <v>803</v>
      </c>
      <c r="G715" t="str">
        <f>"5"</f>
        <v>5</v>
      </c>
      <c r="H715" t="str">
        <f>"99"</f>
        <v>99</v>
      </c>
      <c r="I715" t="str">
        <f>"T"</f>
        <v>T</v>
      </c>
      <c r="J715" t="str">
        <f>"00"</f>
        <v>00</v>
      </c>
      <c r="K715" t="s">
        <v>220</v>
      </c>
      <c r="L715" s="1">
        <v>350</v>
      </c>
    </row>
    <row r="716" spans="1:12" x14ac:dyDescent="0.25">
      <c r="A716" t="s">
        <v>12</v>
      </c>
      <c r="B716" t="str">
        <f>"199"</f>
        <v>199</v>
      </c>
      <c r="C716" t="str">
        <f>"34"</f>
        <v>34</v>
      </c>
      <c r="D716" t="str">
        <f>"6497"</f>
        <v>6497</v>
      </c>
      <c r="E716" t="str">
        <f>"00"</f>
        <v>00</v>
      </c>
      <c r="F716" t="str">
        <f>"803"</f>
        <v>803</v>
      </c>
      <c r="G716" t="str">
        <f>"5"</f>
        <v>5</v>
      </c>
      <c r="H716" t="str">
        <f>"99"</f>
        <v>99</v>
      </c>
      <c r="I716" t="str">
        <f>"T"</f>
        <v>T</v>
      </c>
      <c r="J716" t="str">
        <f>"00"</f>
        <v>00</v>
      </c>
      <c r="K716" t="s">
        <v>177</v>
      </c>
      <c r="L716" s="1">
        <v>1000</v>
      </c>
    </row>
    <row r="717" spans="1:12" x14ac:dyDescent="0.25">
      <c r="A717" t="s">
        <v>12</v>
      </c>
      <c r="B717" t="str">
        <f>"199"</f>
        <v>199</v>
      </c>
      <c r="C717" t="str">
        <f>"34"</f>
        <v>34</v>
      </c>
      <c r="D717" t="str">
        <f>"6499"</f>
        <v>6499</v>
      </c>
      <c r="E717" t="str">
        <f>"01"</f>
        <v>01</v>
      </c>
      <c r="F717" t="str">
        <f>"803"</f>
        <v>803</v>
      </c>
      <c r="G717" t="str">
        <f>"5"</f>
        <v>5</v>
      </c>
      <c r="H717" t="str">
        <f>"99"</f>
        <v>99</v>
      </c>
      <c r="I717" t="str">
        <f>"T"</f>
        <v>T</v>
      </c>
      <c r="J717" t="str">
        <f>"00"</f>
        <v>00</v>
      </c>
      <c r="K717" t="s">
        <v>282</v>
      </c>
      <c r="L717" s="1">
        <v>1000</v>
      </c>
    </row>
    <row r="718" spans="1:12" x14ac:dyDescent="0.25">
      <c r="A718" t="s">
        <v>12</v>
      </c>
      <c r="B718" t="str">
        <f>"199"</f>
        <v>199</v>
      </c>
      <c r="C718" t="str">
        <f>"34"</f>
        <v>34</v>
      </c>
      <c r="D718" t="str">
        <f>"6499"</f>
        <v>6499</v>
      </c>
      <c r="E718" t="str">
        <f>"02"</f>
        <v>02</v>
      </c>
      <c r="F718" t="str">
        <f>"803"</f>
        <v>803</v>
      </c>
      <c r="G718" t="str">
        <f>"5"</f>
        <v>5</v>
      </c>
      <c r="H718" t="str">
        <f>"99"</f>
        <v>99</v>
      </c>
      <c r="I718" t="str">
        <f>"T"</f>
        <v>T</v>
      </c>
      <c r="J718" t="str">
        <f>"00"</f>
        <v>00</v>
      </c>
      <c r="K718" t="s">
        <v>283</v>
      </c>
      <c r="L718" s="1">
        <v>1000</v>
      </c>
    </row>
    <row r="719" spans="1:12" x14ac:dyDescent="0.25">
      <c r="A719" t="s">
        <v>12</v>
      </c>
      <c r="B719" t="str">
        <f>"199"</f>
        <v>199</v>
      </c>
      <c r="C719" t="str">
        <f>"34"</f>
        <v>34</v>
      </c>
      <c r="D719" t="str">
        <f>"6499"</f>
        <v>6499</v>
      </c>
      <c r="E719" t="str">
        <f>"00"</f>
        <v>00</v>
      </c>
      <c r="F719" t="str">
        <f>"803"</f>
        <v>803</v>
      </c>
      <c r="G719" t="str">
        <f>"5"</f>
        <v>5</v>
      </c>
      <c r="H719" t="str">
        <f>"99"</f>
        <v>99</v>
      </c>
      <c r="I719" t="str">
        <f>"T"</f>
        <v>T</v>
      </c>
      <c r="J719" t="str">
        <f>"00"</f>
        <v>00</v>
      </c>
      <c r="K719" t="s">
        <v>284</v>
      </c>
      <c r="L719" s="1">
        <v>3000</v>
      </c>
    </row>
    <row r="720" spans="1:12" x14ac:dyDescent="0.25">
      <c r="A720" t="s">
        <v>12</v>
      </c>
      <c r="B720" t="str">
        <f>"199"</f>
        <v>199</v>
      </c>
      <c r="C720" t="str">
        <f>"35"</f>
        <v>35</v>
      </c>
      <c r="D720" t="str">
        <f>"6399"</f>
        <v>6399</v>
      </c>
      <c r="E720" t="str">
        <f>"00"</f>
        <v>00</v>
      </c>
      <c r="F720" t="str">
        <f>"807"</f>
        <v>807</v>
      </c>
      <c r="G720" t="str">
        <f>"5"</f>
        <v>5</v>
      </c>
      <c r="H720" t="str">
        <f>"99"</f>
        <v>99</v>
      </c>
      <c r="I720" t="str">
        <f>"0"</f>
        <v>0</v>
      </c>
      <c r="J720" t="str">
        <f>"00"</f>
        <v>00</v>
      </c>
      <c r="K720" t="s">
        <v>109</v>
      </c>
      <c r="L720" s="1">
        <v>2000</v>
      </c>
    </row>
    <row r="721" spans="1:12" x14ac:dyDescent="0.25">
      <c r="A721" t="s">
        <v>12</v>
      </c>
      <c r="B721" t="str">
        <f>"199"</f>
        <v>199</v>
      </c>
      <c r="C721" t="str">
        <f>"36"</f>
        <v>36</v>
      </c>
      <c r="D721" t="str">
        <f>"6117"</f>
        <v>6117</v>
      </c>
      <c r="E721" t="str">
        <f>"91"</f>
        <v>91</v>
      </c>
      <c r="F721" t="str">
        <f>"001"</f>
        <v>001</v>
      </c>
      <c r="G721" t="str">
        <f>"5"</f>
        <v>5</v>
      </c>
      <c r="H721" t="str">
        <f>"91"</f>
        <v>91</v>
      </c>
      <c r="I721" t="str">
        <f>"0"</f>
        <v>0</v>
      </c>
      <c r="J721" t="str">
        <f>"PL"</f>
        <v>PL</v>
      </c>
      <c r="K721" t="s">
        <v>285</v>
      </c>
      <c r="L721" s="1">
        <v>3000</v>
      </c>
    </row>
    <row r="722" spans="1:12" x14ac:dyDescent="0.25">
      <c r="A722" t="s">
        <v>12</v>
      </c>
      <c r="B722" t="str">
        <f>"199"</f>
        <v>199</v>
      </c>
      <c r="C722" t="str">
        <f>"36"</f>
        <v>36</v>
      </c>
      <c r="D722" t="str">
        <f>"6117"</f>
        <v>6117</v>
      </c>
      <c r="E722" t="str">
        <f>"00"</f>
        <v>00</v>
      </c>
      <c r="F722" t="str">
        <f>"808"</f>
        <v>808</v>
      </c>
      <c r="G722" t="str">
        <f>"5"</f>
        <v>5</v>
      </c>
      <c r="H722" t="str">
        <f>"91"</f>
        <v>91</v>
      </c>
      <c r="I722" t="str">
        <f>"0"</f>
        <v>0</v>
      </c>
      <c r="J722" t="str">
        <f>"00"</f>
        <v>00</v>
      </c>
      <c r="K722" t="s">
        <v>286</v>
      </c>
      <c r="L722" s="1">
        <v>3500</v>
      </c>
    </row>
    <row r="723" spans="1:12" x14ac:dyDescent="0.25">
      <c r="A723" t="s">
        <v>12</v>
      </c>
      <c r="B723" t="str">
        <f>"199"</f>
        <v>199</v>
      </c>
      <c r="C723" t="str">
        <f>"36"</f>
        <v>36</v>
      </c>
      <c r="D723" t="str">
        <f>"6117"</f>
        <v>6117</v>
      </c>
      <c r="E723" t="str">
        <f>"00"</f>
        <v>00</v>
      </c>
      <c r="F723" t="str">
        <f>"699"</f>
        <v>699</v>
      </c>
      <c r="G723" t="str">
        <f>"5"</f>
        <v>5</v>
      </c>
      <c r="H723" t="str">
        <f>"91"</f>
        <v>91</v>
      </c>
      <c r="I723" t="str">
        <f>"0"</f>
        <v>0</v>
      </c>
      <c r="J723" t="str">
        <f>"00"</f>
        <v>00</v>
      </c>
      <c r="K723" t="s">
        <v>287</v>
      </c>
      <c r="L723" s="1">
        <v>30000</v>
      </c>
    </row>
    <row r="724" spans="1:12" x14ac:dyDescent="0.25">
      <c r="A724" t="s">
        <v>12</v>
      </c>
      <c r="B724" t="str">
        <f>"199"</f>
        <v>199</v>
      </c>
      <c r="C724" t="str">
        <f>"36"</f>
        <v>36</v>
      </c>
      <c r="D724" t="str">
        <f>"6118"</f>
        <v>6118</v>
      </c>
      <c r="E724" t="str">
        <f>"00"</f>
        <v>00</v>
      </c>
      <c r="F724" t="str">
        <f>"001"</f>
        <v>001</v>
      </c>
      <c r="G724" t="str">
        <f>"5"</f>
        <v>5</v>
      </c>
      <c r="H724" t="str">
        <f>"99"</f>
        <v>99</v>
      </c>
      <c r="I724" t="str">
        <f>"0"</f>
        <v>0</v>
      </c>
      <c r="J724" t="str">
        <f>"OA"</f>
        <v>OA</v>
      </c>
      <c r="K724" t="s">
        <v>288</v>
      </c>
      <c r="L724" s="1">
        <v>3000</v>
      </c>
    </row>
    <row r="725" spans="1:12" x14ac:dyDescent="0.25">
      <c r="A725" t="s">
        <v>12</v>
      </c>
      <c r="B725" t="str">
        <f>"199"</f>
        <v>199</v>
      </c>
      <c r="C725" t="str">
        <f>"36"</f>
        <v>36</v>
      </c>
      <c r="D725" t="str">
        <f>"6118"</f>
        <v>6118</v>
      </c>
      <c r="E725" t="str">
        <f>"00"</f>
        <v>00</v>
      </c>
      <c r="F725" t="str">
        <f>"001"</f>
        <v>001</v>
      </c>
      <c r="G725" t="str">
        <f>"5"</f>
        <v>5</v>
      </c>
      <c r="H725" t="str">
        <f>"99"</f>
        <v>99</v>
      </c>
      <c r="I725" t="str">
        <f>"0"</f>
        <v>0</v>
      </c>
      <c r="J725" t="str">
        <f>"00"</f>
        <v>00</v>
      </c>
      <c r="K725" t="s">
        <v>17</v>
      </c>
      <c r="L725" s="1">
        <v>13000</v>
      </c>
    </row>
    <row r="726" spans="1:12" x14ac:dyDescent="0.25">
      <c r="A726" t="s">
        <v>12</v>
      </c>
      <c r="B726" t="str">
        <f>"199"</f>
        <v>199</v>
      </c>
      <c r="C726" t="str">
        <f>"36"</f>
        <v>36</v>
      </c>
      <c r="D726" t="str">
        <f>"6118"</f>
        <v>6118</v>
      </c>
      <c r="E726" t="str">
        <f>"00"</f>
        <v>00</v>
      </c>
      <c r="F726" t="str">
        <f>"001"</f>
        <v>001</v>
      </c>
      <c r="G726" t="str">
        <f>"5"</f>
        <v>5</v>
      </c>
      <c r="H726" t="str">
        <f>"91"</f>
        <v>91</v>
      </c>
      <c r="I726" t="str">
        <f>"0"</f>
        <v>0</v>
      </c>
      <c r="J726" t="str">
        <f>"00"</f>
        <v>00</v>
      </c>
      <c r="K726" t="s">
        <v>17</v>
      </c>
      <c r="L726" s="1">
        <v>302250</v>
      </c>
    </row>
    <row r="727" spans="1:12" x14ac:dyDescent="0.25">
      <c r="A727" t="s">
        <v>12</v>
      </c>
      <c r="B727" t="str">
        <f>"199"</f>
        <v>199</v>
      </c>
      <c r="C727" t="str">
        <f>"36"</f>
        <v>36</v>
      </c>
      <c r="D727" t="str">
        <f>"6119"</f>
        <v>6119</v>
      </c>
      <c r="E727" t="str">
        <f>"00"</f>
        <v>00</v>
      </c>
      <c r="F727" t="str">
        <f>"808"</f>
        <v>808</v>
      </c>
      <c r="G727" t="str">
        <f>"5"</f>
        <v>5</v>
      </c>
      <c r="H727" t="str">
        <f>"91"</f>
        <v>91</v>
      </c>
      <c r="I727" t="str">
        <f>"0"</f>
        <v>0</v>
      </c>
      <c r="J727" t="str">
        <f>"00"</f>
        <v>00</v>
      </c>
      <c r="K727" t="s">
        <v>18</v>
      </c>
      <c r="L727" s="1">
        <v>89445</v>
      </c>
    </row>
    <row r="728" spans="1:12" x14ac:dyDescent="0.25">
      <c r="A728" t="s">
        <v>12</v>
      </c>
      <c r="B728" t="str">
        <f>"199"</f>
        <v>199</v>
      </c>
      <c r="C728" t="str">
        <f>"36"</f>
        <v>36</v>
      </c>
      <c r="D728" t="str">
        <f>"6121"</f>
        <v>6121</v>
      </c>
      <c r="E728" t="str">
        <f>"00"</f>
        <v>00</v>
      </c>
      <c r="F728" t="str">
        <f>"699"</f>
        <v>699</v>
      </c>
      <c r="G728" t="str">
        <f>"5"</f>
        <v>5</v>
      </c>
      <c r="H728" t="str">
        <f>"91"</f>
        <v>91</v>
      </c>
      <c r="I728" t="str">
        <f>"0"</f>
        <v>0</v>
      </c>
      <c r="J728" t="str">
        <f>"00"</f>
        <v>00</v>
      </c>
      <c r="K728" t="s">
        <v>289</v>
      </c>
      <c r="L728" s="1">
        <v>2000</v>
      </c>
    </row>
    <row r="729" spans="1:12" x14ac:dyDescent="0.25">
      <c r="A729" t="s">
        <v>12</v>
      </c>
      <c r="B729" t="str">
        <f>"199"</f>
        <v>199</v>
      </c>
      <c r="C729" t="str">
        <f>"36"</f>
        <v>36</v>
      </c>
      <c r="D729" t="str">
        <f>"6121"</f>
        <v>6121</v>
      </c>
      <c r="E729" t="str">
        <f>"42"</f>
        <v>42</v>
      </c>
      <c r="F729" t="str">
        <f>"001"</f>
        <v>001</v>
      </c>
      <c r="G729" t="str">
        <f>"5"</f>
        <v>5</v>
      </c>
      <c r="H729" t="str">
        <f>"99"</f>
        <v>99</v>
      </c>
      <c r="I729" t="str">
        <f>"4"</f>
        <v>4</v>
      </c>
      <c r="J729" t="str">
        <f>"BA"</f>
        <v>BA</v>
      </c>
      <c r="K729" t="s">
        <v>290</v>
      </c>
      <c r="L729" s="1">
        <v>3000</v>
      </c>
    </row>
    <row r="730" spans="1:12" x14ac:dyDescent="0.25">
      <c r="A730" t="s">
        <v>12</v>
      </c>
      <c r="B730" t="str">
        <f>"199"</f>
        <v>199</v>
      </c>
      <c r="C730" t="str">
        <f>"36"</f>
        <v>36</v>
      </c>
      <c r="D730" t="str">
        <f>"6121"</f>
        <v>6121</v>
      </c>
      <c r="E730" t="str">
        <f>"00"</f>
        <v>00</v>
      </c>
      <c r="F730" t="str">
        <f>"808"</f>
        <v>808</v>
      </c>
      <c r="G730" t="str">
        <f>"5"</f>
        <v>5</v>
      </c>
      <c r="H730" t="str">
        <f>"91"</f>
        <v>91</v>
      </c>
      <c r="I730" t="str">
        <f>"0"</f>
        <v>0</v>
      </c>
      <c r="J730" t="str">
        <f>"91"</f>
        <v>91</v>
      </c>
      <c r="K730" t="s">
        <v>291</v>
      </c>
      <c r="L730" s="1">
        <v>4000</v>
      </c>
    </row>
    <row r="731" spans="1:12" x14ac:dyDescent="0.25">
      <c r="A731" t="s">
        <v>12</v>
      </c>
      <c r="B731" t="str">
        <f>"199"</f>
        <v>199</v>
      </c>
      <c r="C731" t="str">
        <f>"36"</f>
        <v>36</v>
      </c>
      <c r="D731" t="str">
        <f>"6121"</f>
        <v>6121</v>
      </c>
      <c r="E731" t="str">
        <f>"42"</f>
        <v>42</v>
      </c>
      <c r="F731" t="str">
        <f>"808"</f>
        <v>808</v>
      </c>
      <c r="G731" t="str">
        <f>"5"</f>
        <v>5</v>
      </c>
      <c r="H731" t="str">
        <f>"91"</f>
        <v>91</v>
      </c>
      <c r="I731" t="str">
        <f>"0"</f>
        <v>0</v>
      </c>
      <c r="J731" t="str">
        <f>"91"</f>
        <v>91</v>
      </c>
      <c r="K731" t="s">
        <v>291</v>
      </c>
      <c r="L731" s="1">
        <v>6000</v>
      </c>
    </row>
    <row r="732" spans="1:12" x14ac:dyDescent="0.25">
      <c r="A732" t="s">
        <v>12</v>
      </c>
      <c r="B732" t="str">
        <f>"199"</f>
        <v>199</v>
      </c>
      <c r="C732" t="str">
        <f>"36"</f>
        <v>36</v>
      </c>
      <c r="D732" t="str">
        <f>"6129"</f>
        <v>6129</v>
      </c>
      <c r="E732" t="str">
        <f>"00"</f>
        <v>00</v>
      </c>
      <c r="F732" t="str">
        <f>"808"</f>
        <v>808</v>
      </c>
      <c r="G732" t="str">
        <f>"5"</f>
        <v>5</v>
      </c>
      <c r="H732" t="str">
        <f>"91"</f>
        <v>91</v>
      </c>
      <c r="I732" t="str">
        <f>"0"</f>
        <v>0</v>
      </c>
      <c r="J732" t="str">
        <f>"00"</f>
        <v>00</v>
      </c>
      <c r="K732" t="s">
        <v>292</v>
      </c>
      <c r="L732" s="1">
        <v>21614</v>
      </c>
    </row>
    <row r="733" spans="1:12" x14ac:dyDescent="0.25">
      <c r="A733" t="s">
        <v>12</v>
      </c>
      <c r="B733" t="str">
        <f>"199"</f>
        <v>199</v>
      </c>
      <c r="C733" t="str">
        <f>"36"</f>
        <v>36</v>
      </c>
      <c r="D733" t="str">
        <f>"6141"</f>
        <v>6141</v>
      </c>
      <c r="E733" t="str">
        <f>"00"</f>
        <v>00</v>
      </c>
      <c r="F733" t="str">
        <f>"001"</f>
        <v>001</v>
      </c>
      <c r="G733" t="str">
        <f>"5"</f>
        <v>5</v>
      </c>
      <c r="H733" t="str">
        <f>"99"</f>
        <v>99</v>
      </c>
      <c r="I733" t="str">
        <f>"0"</f>
        <v>0</v>
      </c>
      <c r="J733" t="str">
        <f>"OA"</f>
        <v>OA</v>
      </c>
      <c r="K733" t="s">
        <v>24</v>
      </c>
      <c r="L733" s="1">
        <v>34</v>
      </c>
    </row>
    <row r="734" spans="1:12" x14ac:dyDescent="0.25">
      <c r="A734" t="s">
        <v>12</v>
      </c>
      <c r="B734" t="str">
        <f>"199"</f>
        <v>199</v>
      </c>
      <c r="C734" t="str">
        <f>"36"</f>
        <v>36</v>
      </c>
      <c r="D734" t="str">
        <f>"6141"</f>
        <v>6141</v>
      </c>
      <c r="E734" t="str">
        <f>"00"</f>
        <v>00</v>
      </c>
      <c r="F734" t="str">
        <f>"001"</f>
        <v>001</v>
      </c>
      <c r="G734" t="str">
        <f>"5"</f>
        <v>5</v>
      </c>
      <c r="H734" t="str">
        <f>"99"</f>
        <v>99</v>
      </c>
      <c r="I734" t="str">
        <f>"0"</f>
        <v>0</v>
      </c>
      <c r="J734" t="str">
        <f>"00"</f>
        <v>00</v>
      </c>
      <c r="K734" t="s">
        <v>24</v>
      </c>
      <c r="L734" s="1">
        <v>178</v>
      </c>
    </row>
    <row r="735" spans="1:12" x14ac:dyDescent="0.25">
      <c r="A735" t="s">
        <v>12</v>
      </c>
      <c r="B735" t="str">
        <f>"199"</f>
        <v>199</v>
      </c>
      <c r="C735" t="str">
        <f>"36"</f>
        <v>36</v>
      </c>
      <c r="D735" t="str">
        <f>"6141"</f>
        <v>6141</v>
      </c>
      <c r="E735" t="str">
        <f>"00"</f>
        <v>00</v>
      </c>
      <c r="F735" t="str">
        <f>"808"</f>
        <v>808</v>
      </c>
      <c r="G735" t="str">
        <f>"5"</f>
        <v>5</v>
      </c>
      <c r="H735" t="str">
        <f>"91"</f>
        <v>91</v>
      </c>
      <c r="I735" t="str">
        <f>"0"</f>
        <v>0</v>
      </c>
      <c r="J735" t="str">
        <f>"00"</f>
        <v>00</v>
      </c>
      <c r="K735" t="s">
        <v>24</v>
      </c>
      <c r="L735" s="1">
        <v>1573</v>
      </c>
    </row>
    <row r="736" spans="1:12" x14ac:dyDescent="0.25">
      <c r="A736" t="s">
        <v>12</v>
      </c>
      <c r="B736" t="str">
        <f>"199"</f>
        <v>199</v>
      </c>
      <c r="C736" t="str">
        <f>"36"</f>
        <v>36</v>
      </c>
      <c r="D736" t="str">
        <f>"6141"</f>
        <v>6141</v>
      </c>
      <c r="E736" t="str">
        <f>"00"</f>
        <v>00</v>
      </c>
      <c r="F736" t="str">
        <f>"001"</f>
        <v>001</v>
      </c>
      <c r="G736" t="str">
        <f>"5"</f>
        <v>5</v>
      </c>
      <c r="H736" t="str">
        <f>"91"</f>
        <v>91</v>
      </c>
      <c r="I736" t="str">
        <f>"0"</f>
        <v>0</v>
      </c>
      <c r="J736" t="str">
        <f>"00"</f>
        <v>00</v>
      </c>
      <c r="K736" t="s">
        <v>24</v>
      </c>
      <c r="L736" s="1">
        <v>4161</v>
      </c>
    </row>
    <row r="737" spans="1:12" x14ac:dyDescent="0.25">
      <c r="A737" t="s">
        <v>12</v>
      </c>
      <c r="B737" t="str">
        <f>"199"</f>
        <v>199</v>
      </c>
      <c r="C737" t="str">
        <f>"36"</f>
        <v>36</v>
      </c>
      <c r="D737" t="str">
        <f>"6142"</f>
        <v>6142</v>
      </c>
      <c r="E737" t="str">
        <f>"00"</f>
        <v>00</v>
      </c>
      <c r="F737" t="str">
        <f>"808"</f>
        <v>808</v>
      </c>
      <c r="G737" t="str">
        <f>"5"</f>
        <v>5</v>
      </c>
      <c r="H737" t="str">
        <f>"91"</f>
        <v>91</v>
      </c>
      <c r="I737" t="str">
        <f>"0"</f>
        <v>0</v>
      </c>
      <c r="J737" t="str">
        <f>"00"</f>
        <v>00</v>
      </c>
      <c r="K737" t="s">
        <v>25</v>
      </c>
      <c r="L737" s="1">
        <v>7024</v>
      </c>
    </row>
    <row r="738" spans="1:12" x14ac:dyDescent="0.25">
      <c r="A738" t="s">
        <v>12</v>
      </c>
      <c r="B738" t="str">
        <f>"199"</f>
        <v>199</v>
      </c>
      <c r="C738" t="str">
        <f>"36"</f>
        <v>36</v>
      </c>
      <c r="D738" t="str">
        <f>"6143"</f>
        <v>6143</v>
      </c>
      <c r="E738" t="str">
        <f>"00"</f>
        <v>00</v>
      </c>
      <c r="F738" t="str">
        <f>"001"</f>
        <v>001</v>
      </c>
      <c r="G738" t="str">
        <f>"5"</f>
        <v>5</v>
      </c>
      <c r="H738" t="str">
        <f>"99"</f>
        <v>99</v>
      </c>
      <c r="I738" t="str">
        <f>"0"</f>
        <v>0</v>
      </c>
      <c r="J738" t="str">
        <f>"OA"</f>
        <v>OA</v>
      </c>
      <c r="K738" t="s">
        <v>26</v>
      </c>
      <c r="L738" s="1">
        <v>15</v>
      </c>
    </row>
    <row r="739" spans="1:12" x14ac:dyDescent="0.25">
      <c r="A739" t="s">
        <v>12</v>
      </c>
      <c r="B739" t="str">
        <f>"199"</f>
        <v>199</v>
      </c>
      <c r="C739" t="str">
        <f>"36"</f>
        <v>36</v>
      </c>
      <c r="D739" t="str">
        <f>"6143"</f>
        <v>6143</v>
      </c>
      <c r="E739" t="str">
        <f>"00"</f>
        <v>00</v>
      </c>
      <c r="F739" t="str">
        <f>"001"</f>
        <v>001</v>
      </c>
      <c r="G739" t="str">
        <f>"5"</f>
        <v>5</v>
      </c>
      <c r="H739" t="str">
        <f>"99"</f>
        <v>99</v>
      </c>
      <c r="I739" t="str">
        <f>"0"</f>
        <v>0</v>
      </c>
      <c r="J739" t="str">
        <f>"00"</f>
        <v>00</v>
      </c>
      <c r="K739" t="s">
        <v>27</v>
      </c>
      <c r="L739" s="1">
        <v>65</v>
      </c>
    </row>
    <row r="740" spans="1:12" x14ac:dyDescent="0.25">
      <c r="A740" t="s">
        <v>12</v>
      </c>
      <c r="B740" t="str">
        <f>"199"</f>
        <v>199</v>
      </c>
      <c r="C740" t="str">
        <f>"36"</f>
        <v>36</v>
      </c>
      <c r="D740" t="str">
        <f>"6143"</f>
        <v>6143</v>
      </c>
      <c r="E740" t="str">
        <f>"00"</f>
        <v>00</v>
      </c>
      <c r="F740" t="str">
        <f>"808"</f>
        <v>808</v>
      </c>
      <c r="G740" t="str">
        <f>"5"</f>
        <v>5</v>
      </c>
      <c r="H740" t="str">
        <f>"91"</f>
        <v>91</v>
      </c>
      <c r="I740" t="str">
        <f>"0"</f>
        <v>0</v>
      </c>
      <c r="J740" t="str">
        <f>"00"</f>
        <v>00</v>
      </c>
      <c r="K740" t="s">
        <v>26</v>
      </c>
      <c r="L740" s="1">
        <v>565</v>
      </c>
    </row>
    <row r="741" spans="1:12" x14ac:dyDescent="0.25">
      <c r="A741" t="s">
        <v>12</v>
      </c>
      <c r="B741" t="str">
        <f>"199"</f>
        <v>199</v>
      </c>
      <c r="C741" t="str">
        <f>"36"</f>
        <v>36</v>
      </c>
      <c r="D741" t="str">
        <f>"6143"</f>
        <v>6143</v>
      </c>
      <c r="E741" t="str">
        <f>"00"</f>
        <v>00</v>
      </c>
      <c r="F741" t="str">
        <f>"001"</f>
        <v>001</v>
      </c>
      <c r="G741" t="str">
        <f>"5"</f>
        <v>5</v>
      </c>
      <c r="H741" t="str">
        <f>"91"</f>
        <v>91</v>
      </c>
      <c r="I741" t="str">
        <f>"0"</f>
        <v>0</v>
      </c>
      <c r="J741" t="str">
        <f>"00"</f>
        <v>00</v>
      </c>
      <c r="K741" t="s">
        <v>27</v>
      </c>
      <c r="L741" s="1">
        <v>1511</v>
      </c>
    </row>
    <row r="742" spans="1:12" x14ac:dyDescent="0.25">
      <c r="A742" t="s">
        <v>12</v>
      </c>
      <c r="B742" t="str">
        <f>"199"</f>
        <v>199</v>
      </c>
      <c r="C742" t="str">
        <f>"36"</f>
        <v>36</v>
      </c>
      <c r="D742" t="str">
        <f>"6144"</f>
        <v>6144</v>
      </c>
      <c r="E742" t="str">
        <f>"00"</f>
        <v>00</v>
      </c>
      <c r="F742" t="str">
        <f>"001"</f>
        <v>001</v>
      </c>
      <c r="G742" t="str">
        <f>"5"</f>
        <v>5</v>
      </c>
      <c r="H742" t="str">
        <f>"99"</f>
        <v>99</v>
      </c>
      <c r="I742" t="str">
        <f>"0"</f>
        <v>0</v>
      </c>
      <c r="J742" t="str">
        <f>"OA"</f>
        <v>OA</v>
      </c>
      <c r="K742" t="s">
        <v>28</v>
      </c>
      <c r="L742" s="1">
        <v>210</v>
      </c>
    </row>
    <row r="743" spans="1:12" x14ac:dyDescent="0.25">
      <c r="A743" t="s">
        <v>12</v>
      </c>
      <c r="B743" t="str">
        <f>"199"</f>
        <v>199</v>
      </c>
      <c r="C743" t="str">
        <f>"36"</f>
        <v>36</v>
      </c>
      <c r="D743" t="str">
        <f>"6144"</f>
        <v>6144</v>
      </c>
      <c r="E743" t="str">
        <f>"00"</f>
        <v>00</v>
      </c>
      <c r="F743" t="str">
        <f>"001"</f>
        <v>001</v>
      </c>
      <c r="G743" t="str">
        <f>"5"</f>
        <v>5</v>
      </c>
      <c r="H743" t="str">
        <f>"99"</f>
        <v>99</v>
      </c>
      <c r="I743" t="str">
        <f>"0"</f>
        <v>0</v>
      </c>
      <c r="J743" t="str">
        <f>"00"</f>
        <v>00</v>
      </c>
      <c r="K743" t="s">
        <v>224</v>
      </c>
      <c r="L743" s="1">
        <v>884</v>
      </c>
    </row>
    <row r="744" spans="1:12" x14ac:dyDescent="0.25">
      <c r="A744" t="s">
        <v>12</v>
      </c>
      <c r="B744" t="str">
        <f>"199"</f>
        <v>199</v>
      </c>
      <c r="C744" t="str">
        <f>"36"</f>
        <v>36</v>
      </c>
      <c r="D744" t="str">
        <f>"6144"</f>
        <v>6144</v>
      </c>
      <c r="E744" t="str">
        <f>"04"</f>
        <v>04</v>
      </c>
      <c r="F744" t="str">
        <f>"999"</f>
        <v>999</v>
      </c>
      <c r="G744" t="str">
        <f>"5"</f>
        <v>5</v>
      </c>
      <c r="H744" t="str">
        <f>"99"</f>
        <v>99</v>
      </c>
      <c r="I744" t="str">
        <f>"0"</f>
        <v>0</v>
      </c>
      <c r="J744" t="str">
        <f>"00"</f>
        <v>00</v>
      </c>
      <c r="K744" t="s">
        <v>30</v>
      </c>
      <c r="L744" s="1">
        <v>2604</v>
      </c>
    </row>
    <row r="745" spans="1:12" x14ac:dyDescent="0.25">
      <c r="A745" t="s">
        <v>12</v>
      </c>
      <c r="B745" t="str">
        <f>"199"</f>
        <v>199</v>
      </c>
      <c r="C745" t="str">
        <f>"36"</f>
        <v>36</v>
      </c>
      <c r="D745" t="str">
        <f>"6144"</f>
        <v>6144</v>
      </c>
      <c r="E745" t="str">
        <f>"00"</f>
        <v>00</v>
      </c>
      <c r="F745" t="str">
        <f>"808"</f>
        <v>808</v>
      </c>
      <c r="G745" t="str">
        <f>"5"</f>
        <v>5</v>
      </c>
      <c r="H745" t="str">
        <f>"91"</f>
        <v>91</v>
      </c>
      <c r="I745" t="str">
        <f>"0"</f>
        <v>0</v>
      </c>
      <c r="J745" t="str">
        <f>"00"</f>
        <v>00</v>
      </c>
      <c r="K745" t="s">
        <v>28</v>
      </c>
      <c r="L745" s="1">
        <v>7781</v>
      </c>
    </row>
    <row r="746" spans="1:12" x14ac:dyDescent="0.25">
      <c r="A746" t="s">
        <v>12</v>
      </c>
      <c r="B746" t="str">
        <f>"199"</f>
        <v>199</v>
      </c>
      <c r="C746" t="str">
        <f>"36"</f>
        <v>36</v>
      </c>
      <c r="D746" t="str">
        <f>"6144"</f>
        <v>6144</v>
      </c>
      <c r="E746" t="str">
        <f>"00"</f>
        <v>00</v>
      </c>
      <c r="F746" t="str">
        <f>"001"</f>
        <v>001</v>
      </c>
      <c r="G746" t="str">
        <f>"5"</f>
        <v>5</v>
      </c>
      <c r="H746" t="str">
        <f>"91"</f>
        <v>91</v>
      </c>
      <c r="I746" t="str">
        <f>"0"</f>
        <v>0</v>
      </c>
      <c r="J746" t="str">
        <f>"00"</f>
        <v>00</v>
      </c>
      <c r="K746" t="s">
        <v>224</v>
      </c>
      <c r="L746" s="1">
        <v>19506</v>
      </c>
    </row>
    <row r="747" spans="1:12" x14ac:dyDescent="0.25">
      <c r="A747" t="s">
        <v>12</v>
      </c>
      <c r="B747" t="str">
        <f>"199"</f>
        <v>199</v>
      </c>
      <c r="C747" t="str">
        <f>"36"</f>
        <v>36</v>
      </c>
      <c r="D747" t="str">
        <f>"6146"</f>
        <v>6146</v>
      </c>
      <c r="E747" t="str">
        <f>"00"</f>
        <v>00</v>
      </c>
      <c r="F747" t="str">
        <f>"001"</f>
        <v>001</v>
      </c>
      <c r="G747" t="str">
        <f>"5"</f>
        <v>5</v>
      </c>
      <c r="H747" t="str">
        <f>"99"</f>
        <v>99</v>
      </c>
      <c r="I747" t="str">
        <f>"0"</f>
        <v>0</v>
      </c>
      <c r="J747" t="str">
        <f>"OA"</f>
        <v>OA</v>
      </c>
      <c r="K747" t="s">
        <v>31</v>
      </c>
      <c r="L747" s="1">
        <v>139</v>
      </c>
    </row>
    <row r="748" spans="1:12" x14ac:dyDescent="0.25">
      <c r="A748" t="s">
        <v>12</v>
      </c>
      <c r="B748" t="str">
        <f>"199"</f>
        <v>199</v>
      </c>
      <c r="C748" t="str">
        <f>"36"</f>
        <v>36</v>
      </c>
      <c r="D748" t="str">
        <f>"6146"</f>
        <v>6146</v>
      </c>
      <c r="E748" t="str">
        <f>"00"</f>
        <v>00</v>
      </c>
      <c r="F748" t="str">
        <f>"001"</f>
        <v>001</v>
      </c>
      <c r="G748" t="str">
        <f>"5"</f>
        <v>5</v>
      </c>
      <c r="H748" t="str">
        <f>"99"</f>
        <v>99</v>
      </c>
      <c r="I748" t="str">
        <f>"0"</f>
        <v>0</v>
      </c>
      <c r="J748" t="str">
        <f>"00"</f>
        <v>00</v>
      </c>
      <c r="K748" t="s">
        <v>31</v>
      </c>
      <c r="L748" s="1">
        <v>623</v>
      </c>
    </row>
    <row r="749" spans="1:12" x14ac:dyDescent="0.25">
      <c r="A749" t="s">
        <v>12</v>
      </c>
      <c r="B749" t="str">
        <f>"199"</f>
        <v>199</v>
      </c>
      <c r="C749" t="str">
        <f>"36"</f>
        <v>36</v>
      </c>
      <c r="D749" t="str">
        <f>"6146"</f>
        <v>6146</v>
      </c>
      <c r="E749" t="str">
        <f>"00"</f>
        <v>00</v>
      </c>
      <c r="F749" t="str">
        <f>"808"</f>
        <v>808</v>
      </c>
      <c r="G749" t="str">
        <f>"5"</f>
        <v>5</v>
      </c>
      <c r="H749" t="str">
        <f>"91"</f>
        <v>91</v>
      </c>
      <c r="I749" t="str">
        <f>"0"</f>
        <v>0</v>
      </c>
      <c r="J749" t="str">
        <f>"00"</f>
        <v>00</v>
      </c>
      <c r="K749" t="s">
        <v>31</v>
      </c>
      <c r="L749" s="1">
        <v>5351</v>
      </c>
    </row>
    <row r="750" spans="1:12" x14ac:dyDescent="0.25">
      <c r="A750" t="s">
        <v>12</v>
      </c>
      <c r="B750" t="str">
        <f>"199"</f>
        <v>199</v>
      </c>
      <c r="C750" t="str">
        <f>"36"</f>
        <v>36</v>
      </c>
      <c r="D750" t="str">
        <f>"6146"</f>
        <v>6146</v>
      </c>
      <c r="E750" t="str">
        <f>"00"</f>
        <v>00</v>
      </c>
      <c r="F750" t="str">
        <f>"001"</f>
        <v>001</v>
      </c>
      <c r="G750" t="str">
        <f>"5"</f>
        <v>5</v>
      </c>
      <c r="H750" t="str">
        <f>"91"</f>
        <v>91</v>
      </c>
      <c r="I750" t="str">
        <f>"0"</f>
        <v>0</v>
      </c>
      <c r="J750" t="str">
        <f>"00"</f>
        <v>00</v>
      </c>
      <c r="K750" t="s">
        <v>31</v>
      </c>
      <c r="L750" s="1">
        <v>15288</v>
      </c>
    </row>
    <row r="751" spans="1:12" x14ac:dyDescent="0.25">
      <c r="A751" t="s">
        <v>12</v>
      </c>
      <c r="B751" t="str">
        <f>"199"</f>
        <v>199</v>
      </c>
      <c r="C751" t="str">
        <f>"36"</f>
        <v>36</v>
      </c>
      <c r="D751" t="str">
        <f>"6149"</f>
        <v>6149</v>
      </c>
      <c r="E751" t="str">
        <f>"00"</f>
        <v>00</v>
      </c>
      <c r="F751" t="str">
        <f>"808"</f>
        <v>808</v>
      </c>
      <c r="G751" t="str">
        <f>"5"</f>
        <v>5</v>
      </c>
      <c r="H751" t="str">
        <f>"91"</f>
        <v>91</v>
      </c>
      <c r="I751" t="str">
        <f>"0"</f>
        <v>0</v>
      </c>
      <c r="J751" t="str">
        <f>"00"</f>
        <v>00</v>
      </c>
      <c r="K751" t="s">
        <v>32</v>
      </c>
      <c r="L751" s="1">
        <v>29</v>
      </c>
    </row>
    <row r="752" spans="1:12" x14ac:dyDescent="0.25">
      <c r="A752" t="s">
        <v>12</v>
      </c>
      <c r="B752" t="str">
        <f>"199"</f>
        <v>199</v>
      </c>
      <c r="C752" t="str">
        <f>"36"</f>
        <v>36</v>
      </c>
      <c r="D752" t="str">
        <f>"6239"</f>
        <v>6239</v>
      </c>
      <c r="E752" t="str">
        <f>"01"</f>
        <v>01</v>
      </c>
      <c r="F752" t="str">
        <f>"999"</f>
        <v>999</v>
      </c>
      <c r="G752" t="str">
        <f>"5"</f>
        <v>5</v>
      </c>
      <c r="H752" t="str">
        <f>"91"</f>
        <v>91</v>
      </c>
      <c r="I752" t="str">
        <f>"0"</f>
        <v>0</v>
      </c>
      <c r="J752" t="str">
        <f>"00"</f>
        <v>00</v>
      </c>
      <c r="K752" t="s">
        <v>293</v>
      </c>
      <c r="L752" s="1">
        <v>6500</v>
      </c>
    </row>
    <row r="753" spans="1:12" x14ac:dyDescent="0.25">
      <c r="A753" t="s">
        <v>12</v>
      </c>
      <c r="B753" t="str">
        <f>"199"</f>
        <v>199</v>
      </c>
      <c r="C753" t="str">
        <f>"36"</f>
        <v>36</v>
      </c>
      <c r="D753" t="str">
        <f>"6249"</f>
        <v>6249</v>
      </c>
      <c r="E753" t="str">
        <f>"00"</f>
        <v>00</v>
      </c>
      <c r="F753" t="str">
        <f>"001"</f>
        <v>001</v>
      </c>
      <c r="G753" t="str">
        <f>"5"</f>
        <v>5</v>
      </c>
      <c r="H753" t="str">
        <f>"91"</f>
        <v>91</v>
      </c>
      <c r="I753" t="str">
        <f>"0"</f>
        <v>0</v>
      </c>
      <c r="J753" t="str">
        <f>"00"</f>
        <v>00</v>
      </c>
      <c r="K753" t="s">
        <v>294</v>
      </c>
      <c r="L753" s="1">
        <v>7200</v>
      </c>
    </row>
    <row r="754" spans="1:12" x14ac:dyDescent="0.25">
      <c r="A754" t="s">
        <v>12</v>
      </c>
      <c r="B754" t="str">
        <f>"199"</f>
        <v>199</v>
      </c>
      <c r="C754" t="str">
        <f>"36"</f>
        <v>36</v>
      </c>
      <c r="D754" t="str">
        <f>"6269"</f>
        <v>6269</v>
      </c>
      <c r="E754" t="str">
        <f>"00"</f>
        <v>00</v>
      </c>
      <c r="F754" t="str">
        <f>"001"</f>
        <v>001</v>
      </c>
      <c r="G754" t="str">
        <f>"5"</f>
        <v>5</v>
      </c>
      <c r="H754" t="str">
        <f>"99"</f>
        <v>99</v>
      </c>
      <c r="I754" t="str">
        <f>"0"</f>
        <v>0</v>
      </c>
      <c r="J754" t="str">
        <f>"BA"</f>
        <v>BA</v>
      </c>
      <c r="K754" t="s">
        <v>295</v>
      </c>
      <c r="L754" s="1">
        <v>3000</v>
      </c>
    </row>
    <row r="755" spans="1:12" x14ac:dyDescent="0.25">
      <c r="A755" t="s">
        <v>12</v>
      </c>
      <c r="B755" t="str">
        <f>"199"</f>
        <v>199</v>
      </c>
      <c r="C755" t="str">
        <f>"36"</f>
        <v>36</v>
      </c>
      <c r="D755" t="str">
        <f>"6269"</f>
        <v>6269</v>
      </c>
      <c r="E755" t="str">
        <f>"00"</f>
        <v>00</v>
      </c>
      <c r="F755" t="str">
        <f>"808"</f>
        <v>808</v>
      </c>
      <c r="G755" t="str">
        <f>"5"</f>
        <v>5</v>
      </c>
      <c r="H755" t="str">
        <f>"91"</f>
        <v>91</v>
      </c>
      <c r="I755" t="str">
        <f>"0"</f>
        <v>0</v>
      </c>
      <c r="J755" t="str">
        <f>"00"</f>
        <v>00</v>
      </c>
      <c r="K755" t="s">
        <v>296</v>
      </c>
      <c r="L755" s="1">
        <v>5000</v>
      </c>
    </row>
    <row r="756" spans="1:12" x14ac:dyDescent="0.25">
      <c r="A756" t="s">
        <v>12</v>
      </c>
      <c r="B756" t="str">
        <f>"199"</f>
        <v>199</v>
      </c>
      <c r="C756" t="str">
        <f>"36"</f>
        <v>36</v>
      </c>
      <c r="D756" t="str">
        <f>"6299"</f>
        <v>6299</v>
      </c>
      <c r="E756" t="str">
        <f>"07"</f>
        <v>07</v>
      </c>
      <c r="F756" t="str">
        <f>"999"</f>
        <v>999</v>
      </c>
      <c r="G756" t="str">
        <f>"5"</f>
        <v>5</v>
      </c>
      <c r="H756" t="str">
        <f>"91"</f>
        <v>91</v>
      </c>
      <c r="I756" t="str">
        <f>"0"</f>
        <v>0</v>
      </c>
      <c r="J756" t="str">
        <f>"00"</f>
        <v>00</v>
      </c>
      <c r="K756" t="s">
        <v>297</v>
      </c>
      <c r="L756" s="1">
        <v>500</v>
      </c>
    </row>
    <row r="757" spans="1:12" x14ac:dyDescent="0.25">
      <c r="A757" t="s">
        <v>12</v>
      </c>
      <c r="B757" t="str">
        <f>"199"</f>
        <v>199</v>
      </c>
      <c r="C757" t="str">
        <f>"36"</f>
        <v>36</v>
      </c>
      <c r="D757" t="str">
        <f>"6299"</f>
        <v>6299</v>
      </c>
      <c r="E757" t="str">
        <f>"20"</f>
        <v>20</v>
      </c>
      <c r="F757" t="str">
        <f>"001"</f>
        <v>001</v>
      </c>
      <c r="G757" t="str">
        <f>"5"</f>
        <v>5</v>
      </c>
      <c r="H757" t="str">
        <f>"91"</f>
        <v>91</v>
      </c>
      <c r="I757" t="str">
        <f>"0"</f>
        <v>0</v>
      </c>
      <c r="J757" t="str">
        <f>"00"</f>
        <v>00</v>
      </c>
      <c r="K757" t="s">
        <v>63</v>
      </c>
      <c r="L757" s="1">
        <v>500</v>
      </c>
    </row>
    <row r="758" spans="1:12" x14ac:dyDescent="0.25">
      <c r="A758" t="s">
        <v>12</v>
      </c>
      <c r="B758" t="str">
        <f>"199"</f>
        <v>199</v>
      </c>
      <c r="C758" t="str">
        <f>"36"</f>
        <v>36</v>
      </c>
      <c r="D758" t="str">
        <f>"6299"</f>
        <v>6299</v>
      </c>
      <c r="E758" t="str">
        <f>"00"</f>
        <v>00</v>
      </c>
      <c r="F758" t="str">
        <f>"001"</f>
        <v>001</v>
      </c>
      <c r="G758" t="str">
        <f>"5"</f>
        <v>5</v>
      </c>
      <c r="H758" t="str">
        <f>"99"</f>
        <v>99</v>
      </c>
      <c r="I758" t="str">
        <f>"C"</f>
        <v>C</v>
      </c>
      <c r="J758" t="str">
        <f>"OA"</f>
        <v>OA</v>
      </c>
      <c r="K758" t="s">
        <v>69</v>
      </c>
      <c r="L758" s="1">
        <v>1000</v>
      </c>
    </row>
    <row r="759" spans="1:12" x14ac:dyDescent="0.25">
      <c r="A759" t="s">
        <v>12</v>
      </c>
      <c r="B759" t="str">
        <f>"199"</f>
        <v>199</v>
      </c>
      <c r="C759" t="str">
        <f>"36"</f>
        <v>36</v>
      </c>
      <c r="D759" t="str">
        <f>"6299"</f>
        <v>6299</v>
      </c>
      <c r="E759" t="str">
        <f>"04"</f>
        <v>04</v>
      </c>
      <c r="F759" t="str">
        <f>"001"</f>
        <v>001</v>
      </c>
      <c r="G759" t="str">
        <f>"5"</f>
        <v>5</v>
      </c>
      <c r="H759" t="str">
        <f>"91"</f>
        <v>91</v>
      </c>
      <c r="I759" t="str">
        <f>"0"</f>
        <v>0</v>
      </c>
      <c r="J759" t="str">
        <f>"00"</f>
        <v>00</v>
      </c>
      <c r="K759" t="s">
        <v>298</v>
      </c>
      <c r="L759" s="1">
        <v>1500</v>
      </c>
    </row>
    <row r="760" spans="1:12" x14ac:dyDescent="0.25">
      <c r="A760" t="s">
        <v>12</v>
      </c>
      <c r="B760" t="str">
        <f>"199"</f>
        <v>199</v>
      </c>
      <c r="C760" t="str">
        <f>"36"</f>
        <v>36</v>
      </c>
      <c r="D760" t="str">
        <f>"6299"</f>
        <v>6299</v>
      </c>
      <c r="E760" t="str">
        <f>"06"</f>
        <v>06</v>
      </c>
      <c r="F760" t="str">
        <f>"001"</f>
        <v>001</v>
      </c>
      <c r="G760" t="str">
        <f>"5"</f>
        <v>5</v>
      </c>
      <c r="H760" t="str">
        <f>"91"</f>
        <v>91</v>
      </c>
      <c r="I760" t="str">
        <f>"0"</f>
        <v>0</v>
      </c>
      <c r="J760" t="str">
        <f>"00"</f>
        <v>00</v>
      </c>
      <c r="K760" t="s">
        <v>299</v>
      </c>
      <c r="L760" s="1">
        <v>1500</v>
      </c>
    </row>
    <row r="761" spans="1:12" x14ac:dyDescent="0.25">
      <c r="A761" t="s">
        <v>12</v>
      </c>
      <c r="B761" t="str">
        <f>"199"</f>
        <v>199</v>
      </c>
      <c r="C761" t="str">
        <f>"36"</f>
        <v>36</v>
      </c>
      <c r="D761" t="str">
        <f>"6299"</f>
        <v>6299</v>
      </c>
      <c r="E761" t="str">
        <f>"01"</f>
        <v>01</v>
      </c>
      <c r="F761" t="str">
        <f>"001"</f>
        <v>001</v>
      </c>
      <c r="G761" t="str">
        <f>"5"</f>
        <v>5</v>
      </c>
      <c r="H761" t="str">
        <f>"99"</f>
        <v>99</v>
      </c>
      <c r="I761" t="str">
        <f>"0"</f>
        <v>0</v>
      </c>
      <c r="J761" t="str">
        <f>"BA"</f>
        <v>BA</v>
      </c>
      <c r="K761" t="s">
        <v>300</v>
      </c>
      <c r="L761" s="1">
        <v>2000</v>
      </c>
    </row>
    <row r="762" spans="1:12" x14ac:dyDescent="0.25">
      <c r="A762" t="s">
        <v>12</v>
      </c>
      <c r="B762" t="str">
        <f>"199"</f>
        <v>199</v>
      </c>
      <c r="C762" t="str">
        <f>"36"</f>
        <v>36</v>
      </c>
      <c r="D762" t="str">
        <f>"6299"</f>
        <v>6299</v>
      </c>
      <c r="E762" t="str">
        <f>"00"</f>
        <v>00</v>
      </c>
      <c r="F762" t="str">
        <f>"041"</f>
        <v>041</v>
      </c>
      <c r="G762" t="str">
        <f>"5"</f>
        <v>5</v>
      </c>
      <c r="H762" t="str">
        <f>"91"</f>
        <v>91</v>
      </c>
      <c r="I762" t="str">
        <f>"0"</f>
        <v>0</v>
      </c>
      <c r="J762" t="str">
        <f>"00"</f>
        <v>00</v>
      </c>
      <c r="K762" t="s">
        <v>301</v>
      </c>
      <c r="L762" s="1">
        <v>2500</v>
      </c>
    </row>
    <row r="763" spans="1:12" x14ac:dyDescent="0.25">
      <c r="A763" t="s">
        <v>12</v>
      </c>
      <c r="B763" t="str">
        <f>"199"</f>
        <v>199</v>
      </c>
      <c r="C763" t="str">
        <f>"36"</f>
        <v>36</v>
      </c>
      <c r="D763" t="str">
        <f>"6299"</f>
        <v>6299</v>
      </c>
      <c r="E763" t="str">
        <f>"08"</f>
        <v>08</v>
      </c>
      <c r="F763" t="str">
        <f>"999"</f>
        <v>999</v>
      </c>
      <c r="G763" t="str">
        <f>"5"</f>
        <v>5</v>
      </c>
      <c r="H763" t="str">
        <f>"91"</f>
        <v>91</v>
      </c>
      <c r="I763" t="str">
        <f>"0"</f>
        <v>0</v>
      </c>
      <c r="J763" t="str">
        <f>"00"</f>
        <v>00</v>
      </c>
      <c r="K763" t="s">
        <v>302</v>
      </c>
      <c r="L763" s="1">
        <v>2500</v>
      </c>
    </row>
    <row r="764" spans="1:12" x14ac:dyDescent="0.25">
      <c r="A764" t="s">
        <v>12</v>
      </c>
      <c r="B764" t="str">
        <f>"199"</f>
        <v>199</v>
      </c>
      <c r="C764" t="str">
        <f>"36"</f>
        <v>36</v>
      </c>
      <c r="D764" t="str">
        <f>"6299"</f>
        <v>6299</v>
      </c>
      <c r="E764" t="str">
        <f>"01"</f>
        <v>01</v>
      </c>
      <c r="F764" t="str">
        <f>"001"</f>
        <v>001</v>
      </c>
      <c r="G764" t="str">
        <f>"5"</f>
        <v>5</v>
      </c>
      <c r="H764" t="str">
        <f>"91"</f>
        <v>91</v>
      </c>
      <c r="I764" t="str">
        <f>"0"</f>
        <v>0</v>
      </c>
      <c r="J764" t="str">
        <f>"00"</f>
        <v>00</v>
      </c>
      <c r="K764" t="s">
        <v>303</v>
      </c>
      <c r="L764" s="1">
        <v>13000</v>
      </c>
    </row>
    <row r="765" spans="1:12" x14ac:dyDescent="0.25">
      <c r="A765" t="s">
        <v>12</v>
      </c>
      <c r="B765" t="str">
        <f>"199"</f>
        <v>199</v>
      </c>
      <c r="C765" t="str">
        <f>"36"</f>
        <v>36</v>
      </c>
      <c r="D765" t="str">
        <f>"6299"</f>
        <v>6299</v>
      </c>
      <c r="E765" t="str">
        <f>"03"</f>
        <v>03</v>
      </c>
      <c r="F765" t="str">
        <f>"001"</f>
        <v>001</v>
      </c>
      <c r="G765" t="str">
        <f>"5"</f>
        <v>5</v>
      </c>
      <c r="H765" t="str">
        <f>"91"</f>
        <v>91</v>
      </c>
      <c r="I765" t="str">
        <f>"0"</f>
        <v>0</v>
      </c>
      <c r="J765" t="str">
        <f>"00"</f>
        <v>00</v>
      </c>
      <c r="K765" t="s">
        <v>304</v>
      </c>
      <c r="L765" s="1">
        <v>20000</v>
      </c>
    </row>
    <row r="766" spans="1:12" x14ac:dyDescent="0.25">
      <c r="A766" t="s">
        <v>12</v>
      </c>
      <c r="B766" t="str">
        <f>"199"</f>
        <v>199</v>
      </c>
      <c r="C766" t="str">
        <f>"36"</f>
        <v>36</v>
      </c>
      <c r="D766" t="str">
        <f>"6299"</f>
        <v>6299</v>
      </c>
      <c r="E766" t="str">
        <f>"00"</f>
        <v>00</v>
      </c>
      <c r="F766" t="str">
        <f>"001"</f>
        <v>001</v>
      </c>
      <c r="G766" t="str">
        <f>"5"</f>
        <v>5</v>
      </c>
      <c r="H766" t="str">
        <f>"91"</f>
        <v>91</v>
      </c>
      <c r="I766" t="str">
        <f>"0"</f>
        <v>0</v>
      </c>
      <c r="J766" t="str">
        <f>"00"</f>
        <v>00</v>
      </c>
      <c r="K766" t="s">
        <v>305</v>
      </c>
      <c r="L766" s="1">
        <v>23000</v>
      </c>
    </row>
    <row r="767" spans="1:12" x14ac:dyDescent="0.25">
      <c r="A767" t="s">
        <v>12</v>
      </c>
      <c r="B767" t="str">
        <f>"199"</f>
        <v>199</v>
      </c>
      <c r="C767" t="str">
        <f>"36"</f>
        <v>36</v>
      </c>
      <c r="D767" t="str">
        <f>"6299"</f>
        <v>6299</v>
      </c>
      <c r="E767" t="str">
        <f>"02"</f>
        <v>02</v>
      </c>
      <c r="F767" t="str">
        <f>"001"</f>
        <v>001</v>
      </c>
      <c r="G767" t="str">
        <f>"5"</f>
        <v>5</v>
      </c>
      <c r="H767" t="str">
        <f>"91"</f>
        <v>91</v>
      </c>
      <c r="I767" t="str">
        <f>"0"</f>
        <v>0</v>
      </c>
      <c r="J767" t="str">
        <f>"00"</f>
        <v>00</v>
      </c>
      <c r="K767" t="s">
        <v>306</v>
      </c>
      <c r="L767" s="1">
        <v>50000</v>
      </c>
    </row>
    <row r="768" spans="1:12" x14ac:dyDescent="0.25">
      <c r="A768" t="s">
        <v>12</v>
      </c>
      <c r="B768" t="str">
        <f>"199"</f>
        <v>199</v>
      </c>
      <c r="C768" t="str">
        <f>"36"</f>
        <v>36</v>
      </c>
      <c r="D768" t="str">
        <f>"6311"</f>
        <v>6311</v>
      </c>
      <c r="E768" t="str">
        <f>"00"</f>
        <v>00</v>
      </c>
      <c r="F768" t="str">
        <f>"808"</f>
        <v>808</v>
      </c>
      <c r="G768" t="str">
        <f>"5"</f>
        <v>5</v>
      </c>
      <c r="H768" t="str">
        <f>"91"</f>
        <v>91</v>
      </c>
      <c r="I768" t="str">
        <f>"0"</f>
        <v>0</v>
      </c>
      <c r="J768" t="str">
        <f>"00"</f>
        <v>00</v>
      </c>
      <c r="K768" t="s">
        <v>307</v>
      </c>
      <c r="L768" s="1">
        <v>1000</v>
      </c>
    </row>
    <row r="769" spans="1:12" x14ac:dyDescent="0.25">
      <c r="A769" t="s">
        <v>12</v>
      </c>
      <c r="B769" t="str">
        <f>"199"</f>
        <v>199</v>
      </c>
      <c r="C769" t="str">
        <f>"36"</f>
        <v>36</v>
      </c>
      <c r="D769" t="str">
        <f>"6398"</f>
        <v>6398</v>
      </c>
      <c r="E769" t="str">
        <f>"01"</f>
        <v>01</v>
      </c>
      <c r="F769" t="str">
        <f>"808"</f>
        <v>808</v>
      </c>
      <c r="G769" t="str">
        <f>"5"</f>
        <v>5</v>
      </c>
      <c r="H769" t="str">
        <f>"91"</f>
        <v>91</v>
      </c>
      <c r="I769" t="str">
        <f>"0"</f>
        <v>0</v>
      </c>
      <c r="J769" t="str">
        <f>"00"</f>
        <v>00</v>
      </c>
      <c r="K769" t="s">
        <v>207</v>
      </c>
      <c r="L769" s="1">
        <v>2500</v>
      </c>
    </row>
    <row r="770" spans="1:12" x14ac:dyDescent="0.25">
      <c r="A770" t="s">
        <v>12</v>
      </c>
      <c r="B770" t="str">
        <f>"199"</f>
        <v>199</v>
      </c>
      <c r="C770" t="str">
        <f>"36"</f>
        <v>36</v>
      </c>
      <c r="D770" t="str">
        <f>"6398"</f>
        <v>6398</v>
      </c>
      <c r="E770" t="str">
        <f>"00"</f>
        <v>00</v>
      </c>
      <c r="F770" t="str">
        <f>"001"</f>
        <v>001</v>
      </c>
      <c r="G770" t="str">
        <f>"5"</f>
        <v>5</v>
      </c>
      <c r="H770" t="str">
        <f>"99"</f>
        <v>99</v>
      </c>
      <c r="I770" t="str">
        <f>"0"</f>
        <v>0</v>
      </c>
      <c r="J770" t="str">
        <f>"BA"</f>
        <v>BA</v>
      </c>
      <c r="K770" t="s">
        <v>308</v>
      </c>
      <c r="L770" s="1">
        <v>10000</v>
      </c>
    </row>
    <row r="771" spans="1:12" x14ac:dyDescent="0.25">
      <c r="A771" t="s">
        <v>12</v>
      </c>
      <c r="B771" t="str">
        <f>"199"</f>
        <v>199</v>
      </c>
      <c r="C771" t="str">
        <f>"36"</f>
        <v>36</v>
      </c>
      <c r="D771" t="str">
        <f>"6399"</f>
        <v>6399</v>
      </c>
      <c r="E771" t="str">
        <f>"98"</f>
        <v>98</v>
      </c>
      <c r="F771" t="str">
        <f>"041"</f>
        <v>041</v>
      </c>
      <c r="G771" t="str">
        <f>"5"</f>
        <v>5</v>
      </c>
      <c r="H771" t="str">
        <f>"99"</f>
        <v>99</v>
      </c>
      <c r="I771" t="str">
        <f>"C"</f>
        <v>C</v>
      </c>
      <c r="J771" t="str">
        <f>"00"</f>
        <v>00</v>
      </c>
      <c r="K771" t="s">
        <v>309</v>
      </c>
      <c r="L771" s="1">
        <v>250</v>
      </c>
    </row>
    <row r="772" spans="1:12" x14ac:dyDescent="0.25">
      <c r="A772" t="s">
        <v>12</v>
      </c>
      <c r="B772" t="str">
        <f>"199"</f>
        <v>199</v>
      </c>
      <c r="C772" t="str">
        <f>"36"</f>
        <v>36</v>
      </c>
      <c r="D772" t="str">
        <f>"6399"</f>
        <v>6399</v>
      </c>
      <c r="E772" t="str">
        <f>"00"</f>
        <v>00</v>
      </c>
      <c r="F772" t="str">
        <f>"041"</f>
        <v>041</v>
      </c>
      <c r="G772" t="str">
        <f>"5"</f>
        <v>5</v>
      </c>
      <c r="H772" t="str">
        <f>"99"</f>
        <v>99</v>
      </c>
      <c r="I772" t="str">
        <f>"C"</f>
        <v>C</v>
      </c>
      <c r="J772" t="str">
        <f>"00"</f>
        <v>00</v>
      </c>
      <c r="K772" t="s">
        <v>310</v>
      </c>
      <c r="L772" s="1">
        <v>500</v>
      </c>
    </row>
    <row r="773" spans="1:12" x14ac:dyDescent="0.25">
      <c r="A773" t="s">
        <v>12</v>
      </c>
      <c r="B773" t="str">
        <f>"199"</f>
        <v>199</v>
      </c>
      <c r="C773" t="str">
        <f>"36"</f>
        <v>36</v>
      </c>
      <c r="D773" t="str">
        <f>"6399"</f>
        <v>6399</v>
      </c>
      <c r="E773" t="str">
        <f>"20"</f>
        <v>20</v>
      </c>
      <c r="F773" t="str">
        <f>"999"</f>
        <v>999</v>
      </c>
      <c r="G773" t="str">
        <f>"5"</f>
        <v>5</v>
      </c>
      <c r="H773" t="str">
        <f>"91"</f>
        <v>91</v>
      </c>
      <c r="I773" t="str">
        <f>"0"</f>
        <v>0</v>
      </c>
      <c r="J773" t="str">
        <f>"00"</f>
        <v>00</v>
      </c>
      <c r="K773" t="s">
        <v>311</v>
      </c>
      <c r="L773" s="1">
        <v>500</v>
      </c>
    </row>
    <row r="774" spans="1:12" x14ac:dyDescent="0.25">
      <c r="A774" t="s">
        <v>12</v>
      </c>
      <c r="B774" t="str">
        <f>"199"</f>
        <v>199</v>
      </c>
      <c r="C774" t="str">
        <f>"36"</f>
        <v>36</v>
      </c>
      <c r="D774" t="str">
        <f>"6399"</f>
        <v>6399</v>
      </c>
      <c r="E774" t="str">
        <f>"13"</f>
        <v>13</v>
      </c>
      <c r="F774" t="str">
        <f>"041"</f>
        <v>041</v>
      </c>
      <c r="G774" t="str">
        <f>"5"</f>
        <v>5</v>
      </c>
      <c r="H774" t="str">
        <f>"91"</f>
        <v>91</v>
      </c>
      <c r="I774" t="str">
        <f>"0"</f>
        <v>0</v>
      </c>
      <c r="J774" t="str">
        <f>"00"</f>
        <v>00</v>
      </c>
      <c r="K774" t="s">
        <v>312</v>
      </c>
      <c r="L774" s="1">
        <v>1500</v>
      </c>
    </row>
    <row r="775" spans="1:12" x14ac:dyDescent="0.25">
      <c r="A775" t="s">
        <v>12</v>
      </c>
      <c r="B775" t="str">
        <f>"199"</f>
        <v>199</v>
      </c>
      <c r="C775" t="str">
        <f>"36"</f>
        <v>36</v>
      </c>
      <c r="D775" t="str">
        <f>"6399"</f>
        <v>6399</v>
      </c>
      <c r="E775" t="str">
        <f>"26"</f>
        <v>26</v>
      </c>
      <c r="F775" t="str">
        <f>"001"</f>
        <v>001</v>
      </c>
      <c r="G775" t="str">
        <f>"5"</f>
        <v>5</v>
      </c>
      <c r="H775" t="str">
        <f>"99"</f>
        <v>99</v>
      </c>
      <c r="I775" t="str">
        <f>"C"</f>
        <v>C</v>
      </c>
      <c r="J775" t="str">
        <f>"00"</f>
        <v>00</v>
      </c>
      <c r="K775" t="s">
        <v>313</v>
      </c>
      <c r="L775" s="1">
        <v>1500</v>
      </c>
    </row>
    <row r="776" spans="1:12" x14ac:dyDescent="0.25">
      <c r="A776" t="s">
        <v>12</v>
      </c>
      <c r="B776" t="str">
        <f>"199"</f>
        <v>199</v>
      </c>
      <c r="C776" t="str">
        <f>"36"</f>
        <v>36</v>
      </c>
      <c r="D776" t="str">
        <f>"6399"</f>
        <v>6399</v>
      </c>
      <c r="E776" t="str">
        <f>"01"</f>
        <v>01</v>
      </c>
      <c r="F776" t="str">
        <f>"001"</f>
        <v>001</v>
      </c>
      <c r="G776" t="str">
        <f>"5"</f>
        <v>5</v>
      </c>
      <c r="H776" t="str">
        <f>"99"</f>
        <v>99</v>
      </c>
      <c r="I776" t="str">
        <f>"0"</f>
        <v>0</v>
      </c>
      <c r="J776" t="str">
        <f>"BA"</f>
        <v>BA</v>
      </c>
      <c r="K776" t="s">
        <v>314</v>
      </c>
      <c r="L776" s="1">
        <v>2500</v>
      </c>
    </row>
    <row r="777" spans="1:12" x14ac:dyDescent="0.25">
      <c r="A777" t="s">
        <v>12</v>
      </c>
      <c r="B777" t="str">
        <f>"199"</f>
        <v>199</v>
      </c>
      <c r="C777" t="str">
        <f>"36"</f>
        <v>36</v>
      </c>
      <c r="D777" t="str">
        <f>"6399"</f>
        <v>6399</v>
      </c>
      <c r="E777" t="str">
        <f>"10"</f>
        <v>10</v>
      </c>
      <c r="F777" t="str">
        <f>"001"</f>
        <v>001</v>
      </c>
      <c r="G777" t="str">
        <f>"5"</f>
        <v>5</v>
      </c>
      <c r="H777" t="str">
        <f>"91"</f>
        <v>91</v>
      </c>
      <c r="I777" t="str">
        <f>"0"</f>
        <v>0</v>
      </c>
      <c r="J777" t="str">
        <f>"00"</f>
        <v>00</v>
      </c>
      <c r="K777" t="s">
        <v>315</v>
      </c>
      <c r="L777" s="1">
        <v>3000</v>
      </c>
    </row>
    <row r="778" spans="1:12" x14ac:dyDescent="0.25">
      <c r="A778" t="s">
        <v>12</v>
      </c>
      <c r="B778" t="str">
        <f>"199"</f>
        <v>199</v>
      </c>
      <c r="C778" t="str">
        <f>"36"</f>
        <v>36</v>
      </c>
      <c r="D778" t="str">
        <f>"6399"</f>
        <v>6399</v>
      </c>
      <c r="E778" t="str">
        <f>"00"</f>
        <v>00</v>
      </c>
      <c r="F778" t="str">
        <f>"001"</f>
        <v>001</v>
      </c>
      <c r="G778" t="str">
        <f>"5"</f>
        <v>5</v>
      </c>
      <c r="H778" t="str">
        <f>"99"</f>
        <v>99</v>
      </c>
      <c r="I778" t="str">
        <f>"4"</f>
        <v>4</v>
      </c>
      <c r="J778" t="str">
        <f>"BA"</f>
        <v>BA</v>
      </c>
      <c r="K778" t="s">
        <v>316</v>
      </c>
      <c r="L778" s="1">
        <v>3500</v>
      </c>
    </row>
    <row r="779" spans="1:12" x14ac:dyDescent="0.25">
      <c r="A779" t="s">
        <v>12</v>
      </c>
      <c r="B779" t="str">
        <f>"199"</f>
        <v>199</v>
      </c>
      <c r="C779" t="str">
        <f>"36"</f>
        <v>36</v>
      </c>
      <c r="D779" t="str">
        <f>"6399"</f>
        <v>6399</v>
      </c>
      <c r="E779" t="str">
        <f>"02"</f>
        <v>02</v>
      </c>
      <c r="F779" t="str">
        <f>"001"</f>
        <v>001</v>
      </c>
      <c r="G779" t="str">
        <f>"5"</f>
        <v>5</v>
      </c>
      <c r="H779" t="str">
        <f>"99"</f>
        <v>99</v>
      </c>
      <c r="I779" t="str">
        <f>"0"</f>
        <v>0</v>
      </c>
      <c r="J779" t="str">
        <f>"BA"</f>
        <v>BA</v>
      </c>
      <c r="K779" t="s">
        <v>109</v>
      </c>
      <c r="L779" s="1">
        <v>3500</v>
      </c>
    </row>
    <row r="780" spans="1:12" x14ac:dyDescent="0.25">
      <c r="A780" t="s">
        <v>12</v>
      </c>
      <c r="B780" t="str">
        <f>"199"</f>
        <v>199</v>
      </c>
      <c r="C780" t="str">
        <f>"36"</f>
        <v>36</v>
      </c>
      <c r="D780" t="str">
        <f>"6399"</f>
        <v>6399</v>
      </c>
      <c r="E780" t="str">
        <f>"03"</f>
        <v>03</v>
      </c>
      <c r="F780" t="str">
        <f>"001"</f>
        <v>001</v>
      </c>
      <c r="G780" t="str">
        <f>"5"</f>
        <v>5</v>
      </c>
      <c r="H780" t="str">
        <f>"91"</f>
        <v>91</v>
      </c>
      <c r="I780" t="str">
        <f>"0"</f>
        <v>0</v>
      </c>
      <c r="J780" t="str">
        <f>"00"</f>
        <v>00</v>
      </c>
      <c r="K780" t="s">
        <v>317</v>
      </c>
      <c r="L780" s="1">
        <v>3500</v>
      </c>
    </row>
    <row r="781" spans="1:12" x14ac:dyDescent="0.25">
      <c r="A781" t="s">
        <v>12</v>
      </c>
      <c r="B781" t="str">
        <f>"199"</f>
        <v>199</v>
      </c>
      <c r="C781" t="str">
        <f>"36"</f>
        <v>36</v>
      </c>
      <c r="D781" t="str">
        <f>"6399"</f>
        <v>6399</v>
      </c>
      <c r="E781" t="str">
        <f>"03"</f>
        <v>03</v>
      </c>
      <c r="F781" t="str">
        <f>"041"</f>
        <v>041</v>
      </c>
      <c r="G781" t="str">
        <f>"5"</f>
        <v>5</v>
      </c>
      <c r="H781" t="str">
        <f>"91"</f>
        <v>91</v>
      </c>
      <c r="I781" t="str">
        <f>"0"</f>
        <v>0</v>
      </c>
      <c r="J781" t="str">
        <f>"00"</f>
        <v>00</v>
      </c>
      <c r="K781" t="s">
        <v>318</v>
      </c>
      <c r="L781" s="1">
        <v>5000</v>
      </c>
    </row>
    <row r="782" spans="1:12" x14ac:dyDescent="0.25">
      <c r="A782" t="s">
        <v>12</v>
      </c>
      <c r="B782" t="str">
        <f>"199"</f>
        <v>199</v>
      </c>
      <c r="C782" t="str">
        <f>"36"</f>
        <v>36</v>
      </c>
      <c r="D782" t="str">
        <f>"6399"</f>
        <v>6399</v>
      </c>
      <c r="E782" t="str">
        <f>"02"</f>
        <v>02</v>
      </c>
      <c r="F782" t="str">
        <f>"001"</f>
        <v>001</v>
      </c>
      <c r="G782" t="str">
        <f>"5"</f>
        <v>5</v>
      </c>
      <c r="H782" t="str">
        <f>"91"</f>
        <v>91</v>
      </c>
      <c r="I782" t="str">
        <f>"0"</f>
        <v>0</v>
      </c>
      <c r="J782" t="str">
        <f>"00"</f>
        <v>00</v>
      </c>
      <c r="K782" t="s">
        <v>319</v>
      </c>
      <c r="L782" s="1">
        <v>6000</v>
      </c>
    </row>
    <row r="783" spans="1:12" x14ac:dyDescent="0.25">
      <c r="A783" t="s">
        <v>12</v>
      </c>
      <c r="B783" t="str">
        <f>"199"</f>
        <v>199</v>
      </c>
      <c r="C783" t="str">
        <f>"36"</f>
        <v>36</v>
      </c>
      <c r="D783" t="str">
        <f>"6399"</f>
        <v>6399</v>
      </c>
      <c r="E783" t="str">
        <f>"04"</f>
        <v>04</v>
      </c>
      <c r="F783" t="str">
        <f>"001"</f>
        <v>001</v>
      </c>
      <c r="G783" t="str">
        <f>"5"</f>
        <v>5</v>
      </c>
      <c r="H783" t="str">
        <f>"91"</f>
        <v>91</v>
      </c>
      <c r="I783" t="str">
        <f>"0"</f>
        <v>0</v>
      </c>
      <c r="J783" t="str">
        <f>"00"</f>
        <v>00</v>
      </c>
      <c r="K783" t="s">
        <v>320</v>
      </c>
      <c r="L783" s="1">
        <v>6000</v>
      </c>
    </row>
    <row r="784" spans="1:12" x14ac:dyDescent="0.25">
      <c r="A784" t="s">
        <v>12</v>
      </c>
      <c r="B784" t="str">
        <f>"199"</f>
        <v>199</v>
      </c>
      <c r="C784" t="str">
        <f>"36"</f>
        <v>36</v>
      </c>
      <c r="D784" t="str">
        <f>"6399"</f>
        <v>6399</v>
      </c>
      <c r="E784" t="str">
        <f>"05"</f>
        <v>05</v>
      </c>
      <c r="F784" t="str">
        <f>"001"</f>
        <v>001</v>
      </c>
      <c r="G784" t="str">
        <f>"5"</f>
        <v>5</v>
      </c>
      <c r="H784" t="str">
        <f>"91"</f>
        <v>91</v>
      </c>
      <c r="I784" t="str">
        <f>"0"</f>
        <v>0</v>
      </c>
      <c r="J784" t="str">
        <f>"00"</f>
        <v>00</v>
      </c>
      <c r="K784" t="s">
        <v>321</v>
      </c>
      <c r="L784" s="1">
        <v>6000</v>
      </c>
    </row>
    <row r="785" spans="1:12" x14ac:dyDescent="0.25">
      <c r="A785" t="s">
        <v>12</v>
      </c>
      <c r="B785" t="str">
        <f>"199"</f>
        <v>199</v>
      </c>
      <c r="C785" t="str">
        <f>"36"</f>
        <v>36</v>
      </c>
      <c r="D785" t="str">
        <f>"6399"</f>
        <v>6399</v>
      </c>
      <c r="E785" t="str">
        <f>"06"</f>
        <v>06</v>
      </c>
      <c r="F785" t="str">
        <f>"001"</f>
        <v>001</v>
      </c>
      <c r="G785" t="str">
        <f>"5"</f>
        <v>5</v>
      </c>
      <c r="H785" t="str">
        <f>"91"</f>
        <v>91</v>
      </c>
      <c r="I785" t="str">
        <f>"0"</f>
        <v>0</v>
      </c>
      <c r="J785" t="str">
        <f>"00"</f>
        <v>00</v>
      </c>
      <c r="K785" t="s">
        <v>322</v>
      </c>
      <c r="L785" s="1">
        <v>6000</v>
      </c>
    </row>
    <row r="786" spans="1:12" x14ac:dyDescent="0.25">
      <c r="A786" t="s">
        <v>12</v>
      </c>
      <c r="B786" t="str">
        <f>"199"</f>
        <v>199</v>
      </c>
      <c r="C786" t="str">
        <f>"36"</f>
        <v>36</v>
      </c>
      <c r="D786" t="str">
        <f>"6399"</f>
        <v>6399</v>
      </c>
      <c r="E786" t="str">
        <f>"06"</f>
        <v>06</v>
      </c>
      <c r="F786" t="str">
        <f>"001"</f>
        <v>001</v>
      </c>
      <c r="G786" t="str">
        <f>"5"</f>
        <v>5</v>
      </c>
      <c r="H786" t="str">
        <f>"91"</f>
        <v>91</v>
      </c>
      <c r="I786" t="str">
        <f>"0"</f>
        <v>0</v>
      </c>
      <c r="J786" t="str">
        <f>"01"</f>
        <v>01</v>
      </c>
      <c r="K786" t="s">
        <v>323</v>
      </c>
      <c r="L786" s="1">
        <v>6000</v>
      </c>
    </row>
    <row r="787" spans="1:12" x14ac:dyDescent="0.25">
      <c r="A787" t="s">
        <v>12</v>
      </c>
      <c r="B787" t="str">
        <f>"199"</f>
        <v>199</v>
      </c>
      <c r="C787" t="str">
        <f>"36"</f>
        <v>36</v>
      </c>
      <c r="D787" t="str">
        <f>"6399"</f>
        <v>6399</v>
      </c>
      <c r="E787" t="str">
        <f>"07"</f>
        <v>07</v>
      </c>
      <c r="F787" t="str">
        <f>"001"</f>
        <v>001</v>
      </c>
      <c r="G787" t="str">
        <f>"5"</f>
        <v>5</v>
      </c>
      <c r="H787" t="str">
        <f>"91"</f>
        <v>91</v>
      </c>
      <c r="I787" t="str">
        <f>"0"</f>
        <v>0</v>
      </c>
      <c r="J787" t="str">
        <f>"00"</f>
        <v>00</v>
      </c>
      <c r="K787" t="s">
        <v>324</v>
      </c>
      <c r="L787" s="1">
        <v>6000</v>
      </c>
    </row>
    <row r="788" spans="1:12" x14ac:dyDescent="0.25">
      <c r="A788" t="s">
        <v>12</v>
      </c>
      <c r="B788" t="str">
        <f>"199"</f>
        <v>199</v>
      </c>
      <c r="C788" t="str">
        <f>"36"</f>
        <v>36</v>
      </c>
      <c r="D788" t="str">
        <f>"6399"</f>
        <v>6399</v>
      </c>
      <c r="E788" t="str">
        <f>"08"</f>
        <v>08</v>
      </c>
      <c r="F788" t="str">
        <f>"001"</f>
        <v>001</v>
      </c>
      <c r="G788" t="str">
        <f>"5"</f>
        <v>5</v>
      </c>
      <c r="H788" t="str">
        <f>"91"</f>
        <v>91</v>
      </c>
      <c r="I788" t="str">
        <f>"0"</f>
        <v>0</v>
      </c>
      <c r="J788" t="str">
        <f>"00"</f>
        <v>00</v>
      </c>
      <c r="K788" t="s">
        <v>325</v>
      </c>
      <c r="L788" s="1">
        <v>6000</v>
      </c>
    </row>
    <row r="789" spans="1:12" x14ac:dyDescent="0.25">
      <c r="A789" t="s">
        <v>12</v>
      </c>
      <c r="B789" t="str">
        <f>"199"</f>
        <v>199</v>
      </c>
      <c r="C789" t="str">
        <f>"36"</f>
        <v>36</v>
      </c>
      <c r="D789" t="str">
        <f>"6399"</f>
        <v>6399</v>
      </c>
      <c r="E789" t="str">
        <f>"09"</f>
        <v>09</v>
      </c>
      <c r="F789" t="str">
        <f>"001"</f>
        <v>001</v>
      </c>
      <c r="G789" t="str">
        <f>"5"</f>
        <v>5</v>
      </c>
      <c r="H789" t="str">
        <f>"91"</f>
        <v>91</v>
      </c>
      <c r="I789" t="str">
        <f>"0"</f>
        <v>0</v>
      </c>
      <c r="J789" t="str">
        <f>"00"</f>
        <v>00</v>
      </c>
      <c r="K789" t="s">
        <v>326</v>
      </c>
      <c r="L789" s="1">
        <v>6000</v>
      </c>
    </row>
    <row r="790" spans="1:12" x14ac:dyDescent="0.25">
      <c r="A790" t="s">
        <v>12</v>
      </c>
      <c r="B790" t="str">
        <f>"199"</f>
        <v>199</v>
      </c>
      <c r="C790" t="str">
        <f>"36"</f>
        <v>36</v>
      </c>
      <c r="D790" t="str">
        <f>"6399"</f>
        <v>6399</v>
      </c>
      <c r="E790" t="str">
        <f>"09"</f>
        <v>09</v>
      </c>
      <c r="F790" t="str">
        <f>"001"</f>
        <v>001</v>
      </c>
      <c r="G790" t="str">
        <f>"5"</f>
        <v>5</v>
      </c>
      <c r="H790" t="str">
        <f>"91"</f>
        <v>91</v>
      </c>
      <c r="I790" t="str">
        <f>"0"</f>
        <v>0</v>
      </c>
      <c r="J790" t="str">
        <f>"01"</f>
        <v>01</v>
      </c>
      <c r="K790" t="s">
        <v>327</v>
      </c>
      <c r="L790" s="1">
        <v>6000</v>
      </c>
    </row>
    <row r="791" spans="1:12" x14ac:dyDescent="0.25">
      <c r="A791" t="s">
        <v>12</v>
      </c>
      <c r="B791" t="str">
        <f>"199"</f>
        <v>199</v>
      </c>
      <c r="C791" t="str">
        <f>"36"</f>
        <v>36</v>
      </c>
      <c r="D791" t="str">
        <f>"6399"</f>
        <v>6399</v>
      </c>
      <c r="E791" t="str">
        <f>"13"</f>
        <v>13</v>
      </c>
      <c r="F791" t="str">
        <f>"001"</f>
        <v>001</v>
      </c>
      <c r="G791" t="str">
        <f>"5"</f>
        <v>5</v>
      </c>
      <c r="H791" t="str">
        <f>"91"</f>
        <v>91</v>
      </c>
      <c r="I791" t="str">
        <f>"0"</f>
        <v>0</v>
      </c>
      <c r="J791" t="str">
        <f>"00"</f>
        <v>00</v>
      </c>
      <c r="K791" t="s">
        <v>328</v>
      </c>
      <c r="L791" s="1">
        <v>6000</v>
      </c>
    </row>
    <row r="792" spans="1:12" x14ac:dyDescent="0.25">
      <c r="A792" t="s">
        <v>12</v>
      </c>
      <c r="B792" t="str">
        <f>"199"</f>
        <v>199</v>
      </c>
      <c r="C792" t="str">
        <f>"36"</f>
        <v>36</v>
      </c>
      <c r="D792" t="str">
        <f>"6399"</f>
        <v>6399</v>
      </c>
      <c r="E792" t="str">
        <f>"04"</f>
        <v>04</v>
      </c>
      <c r="F792" t="str">
        <f>"808"</f>
        <v>808</v>
      </c>
      <c r="G792" t="str">
        <f>"5"</f>
        <v>5</v>
      </c>
      <c r="H792" t="str">
        <f>"91"</f>
        <v>91</v>
      </c>
      <c r="I792" t="str">
        <f>"0"</f>
        <v>0</v>
      </c>
      <c r="J792" t="str">
        <f>"00"</f>
        <v>00</v>
      </c>
      <c r="K792" t="s">
        <v>329</v>
      </c>
      <c r="L792" s="1">
        <v>8000</v>
      </c>
    </row>
    <row r="793" spans="1:12" x14ac:dyDescent="0.25">
      <c r="A793" t="s">
        <v>12</v>
      </c>
      <c r="B793" t="str">
        <f>"199"</f>
        <v>199</v>
      </c>
      <c r="C793" t="str">
        <f>"36"</f>
        <v>36</v>
      </c>
      <c r="D793" t="str">
        <f>"6399"</f>
        <v>6399</v>
      </c>
      <c r="E793" t="str">
        <f>"01"</f>
        <v>01</v>
      </c>
      <c r="F793" t="str">
        <f>"001"</f>
        <v>001</v>
      </c>
      <c r="G793" t="str">
        <f>"5"</f>
        <v>5</v>
      </c>
      <c r="H793" t="str">
        <f>"91"</f>
        <v>91</v>
      </c>
      <c r="I793" t="str">
        <f>"0"</f>
        <v>0</v>
      </c>
      <c r="J793" t="str">
        <f>"00"</f>
        <v>00</v>
      </c>
      <c r="K793" t="s">
        <v>330</v>
      </c>
      <c r="L793" s="1">
        <v>12000</v>
      </c>
    </row>
    <row r="794" spans="1:12" x14ac:dyDescent="0.25">
      <c r="A794" t="s">
        <v>12</v>
      </c>
      <c r="B794" t="str">
        <f>"199"</f>
        <v>199</v>
      </c>
      <c r="C794" t="str">
        <f>"36"</f>
        <v>36</v>
      </c>
      <c r="D794" t="str">
        <f>"6399"</f>
        <v>6399</v>
      </c>
      <c r="E794" t="str">
        <f>"11"</f>
        <v>11</v>
      </c>
      <c r="F794" t="str">
        <f>"001"</f>
        <v>001</v>
      </c>
      <c r="G794" t="str">
        <f>"5"</f>
        <v>5</v>
      </c>
      <c r="H794" t="str">
        <f>"91"</f>
        <v>91</v>
      </c>
      <c r="I794" t="str">
        <f>"0"</f>
        <v>0</v>
      </c>
      <c r="J794" t="str">
        <f>"00"</f>
        <v>00</v>
      </c>
      <c r="K794" t="s">
        <v>331</v>
      </c>
      <c r="L794" s="1">
        <v>12000</v>
      </c>
    </row>
    <row r="795" spans="1:12" x14ac:dyDescent="0.25">
      <c r="A795" t="s">
        <v>12</v>
      </c>
      <c r="B795" t="str">
        <f>"199"</f>
        <v>199</v>
      </c>
      <c r="C795" t="str">
        <f>"36"</f>
        <v>36</v>
      </c>
      <c r="D795" t="str">
        <f>"6399"</f>
        <v>6399</v>
      </c>
      <c r="E795" t="str">
        <f>"12"</f>
        <v>12</v>
      </c>
      <c r="F795" t="str">
        <f>"001"</f>
        <v>001</v>
      </c>
      <c r="G795" t="str">
        <f>"5"</f>
        <v>5</v>
      </c>
      <c r="H795" t="str">
        <f>"91"</f>
        <v>91</v>
      </c>
      <c r="I795" t="str">
        <f>"0"</f>
        <v>0</v>
      </c>
      <c r="J795" t="str">
        <f>"00"</f>
        <v>00</v>
      </c>
      <c r="K795" t="s">
        <v>332</v>
      </c>
      <c r="L795" s="1">
        <v>12000</v>
      </c>
    </row>
    <row r="796" spans="1:12" x14ac:dyDescent="0.25">
      <c r="A796" t="s">
        <v>12</v>
      </c>
      <c r="B796" t="str">
        <f>"199"</f>
        <v>199</v>
      </c>
      <c r="C796" t="str">
        <f>"36"</f>
        <v>36</v>
      </c>
      <c r="D796" t="str">
        <f>"6399"</f>
        <v>6399</v>
      </c>
      <c r="E796" t="str">
        <f>"00"</f>
        <v>00</v>
      </c>
      <c r="F796" t="str">
        <f>"001"</f>
        <v>001</v>
      </c>
      <c r="G796" t="str">
        <f>"5"</f>
        <v>5</v>
      </c>
      <c r="H796" t="str">
        <f>"99"</f>
        <v>99</v>
      </c>
      <c r="I796" t="str">
        <f>"C"</f>
        <v>C</v>
      </c>
      <c r="J796" t="str">
        <f>"OA"</f>
        <v>OA</v>
      </c>
      <c r="K796" t="s">
        <v>333</v>
      </c>
      <c r="L796" s="1">
        <v>13000</v>
      </c>
    </row>
    <row r="797" spans="1:12" x14ac:dyDescent="0.25">
      <c r="A797" t="s">
        <v>12</v>
      </c>
      <c r="B797" t="str">
        <f>"199"</f>
        <v>199</v>
      </c>
      <c r="C797" t="str">
        <f>"36"</f>
        <v>36</v>
      </c>
      <c r="D797" t="str">
        <f>"6399"</f>
        <v>6399</v>
      </c>
      <c r="E797" t="str">
        <f>"00"</f>
        <v>00</v>
      </c>
      <c r="F797" t="str">
        <f>"001"</f>
        <v>001</v>
      </c>
      <c r="G797" t="str">
        <f>"5"</f>
        <v>5</v>
      </c>
      <c r="H797" t="str">
        <f>"91"</f>
        <v>91</v>
      </c>
      <c r="I797" t="str">
        <f>"0"</f>
        <v>0</v>
      </c>
      <c r="J797" t="str">
        <f>"00"</f>
        <v>00</v>
      </c>
      <c r="K797" t="s">
        <v>109</v>
      </c>
      <c r="L797" s="1">
        <v>40000</v>
      </c>
    </row>
    <row r="798" spans="1:12" x14ac:dyDescent="0.25">
      <c r="A798" t="s">
        <v>12</v>
      </c>
      <c r="B798" t="str">
        <f>"199"</f>
        <v>199</v>
      </c>
      <c r="C798" t="str">
        <f>"36"</f>
        <v>36</v>
      </c>
      <c r="D798" t="str">
        <f>"6411"</f>
        <v>6411</v>
      </c>
      <c r="E798" t="str">
        <f>"01"</f>
        <v>01</v>
      </c>
      <c r="F798" t="str">
        <f>"001"</f>
        <v>001</v>
      </c>
      <c r="G798" t="str">
        <f>"5"</f>
        <v>5</v>
      </c>
      <c r="H798" t="str">
        <f>"99"</f>
        <v>99</v>
      </c>
      <c r="I798" t="str">
        <f>"0"</f>
        <v>0</v>
      </c>
      <c r="J798" t="str">
        <f>"BA"</f>
        <v>BA</v>
      </c>
      <c r="K798" t="s">
        <v>334</v>
      </c>
      <c r="L798" s="1">
        <v>500</v>
      </c>
    </row>
    <row r="799" spans="1:12" x14ac:dyDescent="0.25">
      <c r="A799" t="s">
        <v>12</v>
      </c>
      <c r="B799" t="str">
        <f>"199"</f>
        <v>199</v>
      </c>
      <c r="C799" t="str">
        <f>"36"</f>
        <v>36</v>
      </c>
      <c r="D799" t="str">
        <f>"6411"</f>
        <v>6411</v>
      </c>
      <c r="E799" t="str">
        <f>"26"</f>
        <v>26</v>
      </c>
      <c r="F799" t="str">
        <f>"001"</f>
        <v>001</v>
      </c>
      <c r="G799" t="str">
        <f>"5"</f>
        <v>5</v>
      </c>
      <c r="H799" t="str">
        <f>"99"</f>
        <v>99</v>
      </c>
      <c r="I799" t="str">
        <f>"C"</f>
        <v>C</v>
      </c>
      <c r="J799" t="str">
        <f>"00"</f>
        <v>00</v>
      </c>
      <c r="K799" t="s">
        <v>335</v>
      </c>
      <c r="L799" s="1">
        <v>600</v>
      </c>
    </row>
    <row r="800" spans="1:12" x14ac:dyDescent="0.25">
      <c r="A800" t="s">
        <v>12</v>
      </c>
      <c r="B800" t="str">
        <f>"199"</f>
        <v>199</v>
      </c>
      <c r="C800" t="str">
        <f>"36"</f>
        <v>36</v>
      </c>
      <c r="D800" t="str">
        <f>"6411"</f>
        <v>6411</v>
      </c>
      <c r="E800" t="str">
        <f>"00"</f>
        <v>00</v>
      </c>
      <c r="F800" t="str">
        <f>"001"</f>
        <v>001</v>
      </c>
      <c r="G800" t="str">
        <f>"5"</f>
        <v>5</v>
      </c>
      <c r="H800" t="str">
        <f>"99"</f>
        <v>99</v>
      </c>
      <c r="I800" t="str">
        <f>"0"</f>
        <v>0</v>
      </c>
      <c r="J800" t="str">
        <f>"BA"</f>
        <v>BA</v>
      </c>
      <c r="K800" t="s">
        <v>164</v>
      </c>
      <c r="L800" s="1">
        <v>1000</v>
      </c>
    </row>
    <row r="801" spans="1:12" x14ac:dyDescent="0.25">
      <c r="A801" t="s">
        <v>12</v>
      </c>
      <c r="B801" t="str">
        <f>"199"</f>
        <v>199</v>
      </c>
      <c r="C801" t="str">
        <f>"36"</f>
        <v>36</v>
      </c>
      <c r="D801" t="str">
        <f>"6411"</f>
        <v>6411</v>
      </c>
      <c r="E801" t="str">
        <f>"51"</f>
        <v>51</v>
      </c>
      <c r="F801" t="str">
        <f>"001"</f>
        <v>001</v>
      </c>
      <c r="G801" t="str">
        <f>"5"</f>
        <v>5</v>
      </c>
      <c r="H801" t="str">
        <f>"22"</f>
        <v>22</v>
      </c>
      <c r="I801" t="str">
        <f>"0"</f>
        <v>0</v>
      </c>
      <c r="J801" t="str">
        <f>"00"</f>
        <v>00</v>
      </c>
      <c r="K801" t="s">
        <v>158</v>
      </c>
      <c r="L801" s="1">
        <v>3000</v>
      </c>
    </row>
    <row r="802" spans="1:12" x14ac:dyDescent="0.25">
      <c r="A802" t="s">
        <v>12</v>
      </c>
      <c r="B802" t="str">
        <f>"199"</f>
        <v>199</v>
      </c>
      <c r="C802" t="str">
        <f>"36"</f>
        <v>36</v>
      </c>
      <c r="D802" t="str">
        <f>"6411"</f>
        <v>6411</v>
      </c>
      <c r="E802" t="str">
        <f>"00"</f>
        <v>00</v>
      </c>
      <c r="F802" t="str">
        <f>"808"</f>
        <v>808</v>
      </c>
      <c r="G802" t="str">
        <f>"5"</f>
        <v>5</v>
      </c>
      <c r="H802" t="str">
        <f>"91"</f>
        <v>91</v>
      </c>
      <c r="I802" t="str">
        <f>"0"</f>
        <v>0</v>
      </c>
      <c r="J802" t="str">
        <f>"00"</f>
        <v>00</v>
      </c>
      <c r="K802" t="s">
        <v>336</v>
      </c>
      <c r="L802" s="1">
        <v>6000</v>
      </c>
    </row>
    <row r="803" spans="1:12" x14ac:dyDescent="0.25">
      <c r="A803" t="s">
        <v>12</v>
      </c>
      <c r="B803" t="str">
        <f>"199"</f>
        <v>199</v>
      </c>
      <c r="C803" t="str">
        <f>"36"</f>
        <v>36</v>
      </c>
      <c r="D803" t="str">
        <f>"6412"</f>
        <v>6412</v>
      </c>
      <c r="E803" t="str">
        <f>"00"</f>
        <v>00</v>
      </c>
      <c r="F803" t="str">
        <f>"001"</f>
        <v>001</v>
      </c>
      <c r="G803" t="str">
        <f>"5"</f>
        <v>5</v>
      </c>
      <c r="H803" t="str">
        <f>"99"</f>
        <v>99</v>
      </c>
      <c r="I803" t="str">
        <f>"C"</f>
        <v>C</v>
      </c>
      <c r="J803" t="str">
        <f>"OA"</f>
        <v>OA</v>
      </c>
      <c r="K803" t="s">
        <v>337</v>
      </c>
      <c r="L803" s="1">
        <v>700</v>
      </c>
    </row>
    <row r="804" spans="1:12" x14ac:dyDescent="0.25">
      <c r="A804" t="s">
        <v>12</v>
      </c>
      <c r="B804" t="str">
        <f>"199"</f>
        <v>199</v>
      </c>
      <c r="C804" t="str">
        <f>"36"</f>
        <v>36</v>
      </c>
      <c r="D804" t="str">
        <f>"6412"</f>
        <v>6412</v>
      </c>
      <c r="E804" t="str">
        <f>"00"</f>
        <v>00</v>
      </c>
      <c r="F804" t="str">
        <f>"041"</f>
        <v>041</v>
      </c>
      <c r="G804" t="str">
        <f>"5"</f>
        <v>5</v>
      </c>
      <c r="H804" t="str">
        <f>"99"</f>
        <v>99</v>
      </c>
      <c r="I804" t="str">
        <f>"C"</f>
        <v>C</v>
      </c>
      <c r="J804" t="str">
        <f>"00"</f>
        <v>00</v>
      </c>
      <c r="K804" t="s">
        <v>338</v>
      </c>
      <c r="L804" s="1">
        <v>750</v>
      </c>
    </row>
    <row r="805" spans="1:12" x14ac:dyDescent="0.25">
      <c r="A805" t="s">
        <v>12</v>
      </c>
      <c r="B805" t="str">
        <f>"199"</f>
        <v>199</v>
      </c>
      <c r="C805" t="str">
        <f>"36"</f>
        <v>36</v>
      </c>
      <c r="D805" t="str">
        <f>"6412"</f>
        <v>6412</v>
      </c>
      <c r="E805" t="str">
        <f>"01"</f>
        <v>01</v>
      </c>
      <c r="F805" t="str">
        <f>"001"</f>
        <v>001</v>
      </c>
      <c r="G805" t="str">
        <f>"5"</f>
        <v>5</v>
      </c>
      <c r="H805" t="str">
        <f>"99"</f>
        <v>99</v>
      </c>
      <c r="I805" t="str">
        <f>"0"</f>
        <v>0</v>
      </c>
      <c r="J805" t="str">
        <f>"BA"</f>
        <v>BA</v>
      </c>
      <c r="K805" t="s">
        <v>339</v>
      </c>
      <c r="L805" s="1">
        <v>1000</v>
      </c>
    </row>
    <row r="806" spans="1:12" x14ac:dyDescent="0.25">
      <c r="A806" t="s">
        <v>12</v>
      </c>
      <c r="B806" t="str">
        <f>"199"</f>
        <v>199</v>
      </c>
      <c r="C806" t="str">
        <f>"36"</f>
        <v>36</v>
      </c>
      <c r="D806" t="str">
        <f>"6412"</f>
        <v>6412</v>
      </c>
      <c r="E806" t="str">
        <f>"26"</f>
        <v>26</v>
      </c>
      <c r="F806" t="str">
        <f>"001"</f>
        <v>001</v>
      </c>
      <c r="G806" t="str">
        <f>"5"</f>
        <v>5</v>
      </c>
      <c r="H806" t="str">
        <f>"99"</f>
        <v>99</v>
      </c>
      <c r="I806" t="str">
        <f>"C"</f>
        <v>C</v>
      </c>
      <c r="J806" t="str">
        <f>"00"</f>
        <v>00</v>
      </c>
      <c r="K806" t="s">
        <v>340</v>
      </c>
      <c r="L806" s="1">
        <v>1000</v>
      </c>
    </row>
    <row r="807" spans="1:12" x14ac:dyDescent="0.25">
      <c r="A807" t="s">
        <v>12</v>
      </c>
      <c r="B807" t="str">
        <f>"199"</f>
        <v>199</v>
      </c>
      <c r="C807" t="str">
        <f>"36"</f>
        <v>36</v>
      </c>
      <c r="D807" t="str">
        <f>"6412"</f>
        <v>6412</v>
      </c>
      <c r="E807" t="str">
        <f>"27"</f>
        <v>27</v>
      </c>
      <c r="F807" t="str">
        <f>"001"</f>
        <v>001</v>
      </c>
      <c r="G807" t="str">
        <f>"5"</f>
        <v>5</v>
      </c>
      <c r="H807" t="str">
        <f>"99"</f>
        <v>99</v>
      </c>
      <c r="I807" t="str">
        <f>"C"</f>
        <v>C</v>
      </c>
      <c r="J807" t="str">
        <f>"00"</f>
        <v>00</v>
      </c>
      <c r="K807" t="s">
        <v>341</v>
      </c>
      <c r="L807" s="1">
        <v>1000</v>
      </c>
    </row>
    <row r="808" spans="1:12" x14ac:dyDescent="0.25">
      <c r="A808" t="s">
        <v>12</v>
      </c>
      <c r="B808" t="str">
        <f>"199"</f>
        <v>199</v>
      </c>
      <c r="C808" t="str">
        <f>"36"</f>
        <v>36</v>
      </c>
      <c r="D808" t="str">
        <f>"6412"</f>
        <v>6412</v>
      </c>
      <c r="E808" t="str">
        <f>"00"</f>
        <v>00</v>
      </c>
      <c r="F808" t="str">
        <f>"041"</f>
        <v>041</v>
      </c>
      <c r="G808" t="str">
        <f>"5"</f>
        <v>5</v>
      </c>
      <c r="H808" t="str">
        <f>"99"</f>
        <v>99</v>
      </c>
      <c r="I808" t="str">
        <f>"0"</f>
        <v>0</v>
      </c>
      <c r="J808" t="str">
        <f>"BA"</f>
        <v>BA</v>
      </c>
      <c r="K808" t="s">
        <v>164</v>
      </c>
      <c r="L808" s="1">
        <v>1200</v>
      </c>
    </row>
    <row r="809" spans="1:12" x14ac:dyDescent="0.25">
      <c r="A809" t="s">
        <v>12</v>
      </c>
      <c r="B809" t="str">
        <f>"199"</f>
        <v>199</v>
      </c>
      <c r="C809" t="str">
        <f>"36"</f>
        <v>36</v>
      </c>
      <c r="D809" t="str">
        <f>"6412"</f>
        <v>6412</v>
      </c>
      <c r="E809" t="str">
        <f>"13"</f>
        <v>13</v>
      </c>
      <c r="F809" t="str">
        <f>"001"</f>
        <v>001</v>
      </c>
      <c r="G809" t="str">
        <f>"5"</f>
        <v>5</v>
      </c>
      <c r="H809" t="str">
        <f>"91"</f>
        <v>91</v>
      </c>
      <c r="I809" t="str">
        <f>"0"</f>
        <v>0</v>
      </c>
      <c r="J809" t="str">
        <f>"00"</f>
        <v>00</v>
      </c>
      <c r="K809" t="s">
        <v>342</v>
      </c>
      <c r="L809" s="1">
        <v>2500</v>
      </c>
    </row>
    <row r="810" spans="1:12" x14ac:dyDescent="0.25">
      <c r="A810" t="s">
        <v>12</v>
      </c>
      <c r="B810" t="str">
        <f>"199"</f>
        <v>199</v>
      </c>
      <c r="C810" t="str">
        <f>"36"</f>
        <v>36</v>
      </c>
      <c r="D810" t="str">
        <f>"6412"</f>
        <v>6412</v>
      </c>
      <c r="E810" t="str">
        <f>"01"</f>
        <v>01</v>
      </c>
      <c r="F810" t="str">
        <f>"041"</f>
        <v>041</v>
      </c>
      <c r="G810" t="str">
        <f>"5"</f>
        <v>5</v>
      </c>
      <c r="H810" t="str">
        <f>"91"</f>
        <v>91</v>
      </c>
      <c r="I810" t="str">
        <f>"0"</f>
        <v>0</v>
      </c>
      <c r="J810" t="str">
        <f>"00"</f>
        <v>00</v>
      </c>
      <c r="K810" t="s">
        <v>343</v>
      </c>
      <c r="L810" s="1">
        <v>3000</v>
      </c>
    </row>
    <row r="811" spans="1:12" x14ac:dyDescent="0.25">
      <c r="A811" t="s">
        <v>12</v>
      </c>
      <c r="B811" t="str">
        <f>"199"</f>
        <v>199</v>
      </c>
      <c r="C811" t="str">
        <f>"36"</f>
        <v>36</v>
      </c>
      <c r="D811" t="str">
        <f>"6412"</f>
        <v>6412</v>
      </c>
      <c r="E811" t="str">
        <f>"51"</f>
        <v>51</v>
      </c>
      <c r="F811" t="str">
        <f>"001"</f>
        <v>001</v>
      </c>
      <c r="G811" t="str">
        <f>"5"</f>
        <v>5</v>
      </c>
      <c r="H811" t="str">
        <f>"22"</f>
        <v>22</v>
      </c>
      <c r="I811" t="str">
        <f>"0"</f>
        <v>0</v>
      </c>
      <c r="J811" t="str">
        <f>"00"</f>
        <v>00</v>
      </c>
      <c r="K811" t="s">
        <v>168</v>
      </c>
      <c r="L811" s="1">
        <v>4500</v>
      </c>
    </row>
    <row r="812" spans="1:12" x14ac:dyDescent="0.25">
      <c r="A812" t="s">
        <v>12</v>
      </c>
      <c r="B812" t="str">
        <f>"199"</f>
        <v>199</v>
      </c>
      <c r="C812" t="str">
        <f>"36"</f>
        <v>36</v>
      </c>
      <c r="D812" t="str">
        <f>"6412"</f>
        <v>6412</v>
      </c>
      <c r="E812" t="str">
        <f>"00"</f>
        <v>00</v>
      </c>
      <c r="F812" t="str">
        <f>"001"</f>
        <v>001</v>
      </c>
      <c r="G812" t="str">
        <f>"5"</f>
        <v>5</v>
      </c>
      <c r="H812" t="str">
        <f>"99"</f>
        <v>99</v>
      </c>
      <c r="I812" t="str">
        <f>"0"</f>
        <v>0</v>
      </c>
      <c r="J812" t="str">
        <f>"BA"</f>
        <v>BA</v>
      </c>
      <c r="K812" t="s">
        <v>164</v>
      </c>
      <c r="L812" s="1">
        <v>5000</v>
      </c>
    </row>
    <row r="813" spans="1:12" x14ac:dyDescent="0.25">
      <c r="A813" t="s">
        <v>12</v>
      </c>
      <c r="B813" t="str">
        <f>"199"</f>
        <v>199</v>
      </c>
      <c r="C813" t="str">
        <f>"36"</f>
        <v>36</v>
      </c>
      <c r="D813" t="str">
        <f>"6412"</f>
        <v>6412</v>
      </c>
      <c r="E813" t="str">
        <f>"04"</f>
        <v>04</v>
      </c>
      <c r="F813" t="str">
        <f>"001"</f>
        <v>001</v>
      </c>
      <c r="G813" t="str">
        <f>"5"</f>
        <v>5</v>
      </c>
      <c r="H813" t="str">
        <f>"91"</f>
        <v>91</v>
      </c>
      <c r="I813" t="str">
        <f>"0"</f>
        <v>0</v>
      </c>
      <c r="J813" t="str">
        <f>"00"</f>
        <v>00</v>
      </c>
      <c r="K813" t="s">
        <v>344</v>
      </c>
      <c r="L813" s="1">
        <v>6000</v>
      </c>
    </row>
    <row r="814" spans="1:12" x14ac:dyDescent="0.25">
      <c r="A814" t="s">
        <v>12</v>
      </c>
      <c r="B814" t="str">
        <f>"199"</f>
        <v>199</v>
      </c>
      <c r="C814" t="str">
        <f>"36"</f>
        <v>36</v>
      </c>
      <c r="D814" t="str">
        <f>"6412"</f>
        <v>6412</v>
      </c>
      <c r="E814" t="str">
        <f>"03"</f>
        <v>03</v>
      </c>
      <c r="F814" t="str">
        <f>"001"</f>
        <v>001</v>
      </c>
      <c r="G814" t="str">
        <f>"5"</f>
        <v>5</v>
      </c>
      <c r="H814" t="str">
        <f>"91"</f>
        <v>91</v>
      </c>
      <c r="I814" t="str">
        <f>"0"</f>
        <v>0</v>
      </c>
      <c r="J814" t="str">
        <f>"00"</f>
        <v>00</v>
      </c>
      <c r="K814" t="s">
        <v>345</v>
      </c>
      <c r="L814" s="1">
        <v>7000</v>
      </c>
    </row>
    <row r="815" spans="1:12" x14ac:dyDescent="0.25">
      <c r="A815" t="s">
        <v>12</v>
      </c>
      <c r="B815" t="str">
        <f>"199"</f>
        <v>199</v>
      </c>
      <c r="C815" t="str">
        <f>"36"</f>
        <v>36</v>
      </c>
      <c r="D815" t="str">
        <f>"6412"</f>
        <v>6412</v>
      </c>
      <c r="E815" t="str">
        <f>"02"</f>
        <v>02</v>
      </c>
      <c r="F815" t="str">
        <f>"041"</f>
        <v>041</v>
      </c>
      <c r="G815" t="str">
        <f>"5"</f>
        <v>5</v>
      </c>
      <c r="H815" t="str">
        <f>"91"</f>
        <v>91</v>
      </c>
      <c r="I815" t="str">
        <f>"0"</f>
        <v>0</v>
      </c>
      <c r="J815" t="str">
        <f>"00"</f>
        <v>00</v>
      </c>
      <c r="K815" t="s">
        <v>346</v>
      </c>
      <c r="L815" s="1">
        <v>7500</v>
      </c>
    </row>
    <row r="816" spans="1:12" x14ac:dyDescent="0.25">
      <c r="A816" t="s">
        <v>12</v>
      </c>
      <c r="B816" t="str">
        <f>"199"</f>
        <v>199</v>
      </c>
      <c r="C816" t="str">
        <f>"36"</f>
        <v>36</v>
      </c>
      <c r="D816" t="str">
        <f>"6412"</f>
        <v>6412</v>
      </c>
      <c r="E816" t="str">
        <f>"05"</f>
        <v>05</v>
      </c>
      <c r="F816" t="str">
        <f>"001"</f>
        <v>001</v>
      </c>
      <c r="G816" t="str">
        <f>"5"</f>
        <v>5</v>
      </c>
      <c r="H816" t="str">
        <f>"91"</f>
        <v>91</v>
      </c>
      <c r="I816" t="str">
        <f>"0"</f>
        <v>0</v>
      </c>
      <c r="J816" t="str">
        <f>"00"</f>
        <v>00</v>
      </c>
      <c r="K816" t="s">
        <v>347</v>
      </c>
      <c r="L816" s="1">
        <v>7500</v>
      </c>
    </row>
    <row r="817" spans="1:12" x14ac:dyDescent="0.25">
      <c r="A817" t="s">
        <v>12</v>
      </c>
      <c r="B817" t="str">
        <f>"199"</f>
        <v>199</v>
      </c>
      <c r="C817" t="str">
        <f>"36"</f>
        <v>36</v>
      </c>
      <c r="D817" t="str">
        <f>"6412"</f>
        <v>6412</v>
      </c>
      <c r="E817" t="str">
        <f>"01"</f>
        <v>01</v>
      </c>
      <c r="F817" t="str">
        <f>"001"</f>
        <v>001</v>
      </c>
      <c r="G817" t="str">
        <f>"5"</f>
        <v>5</v>
      </c>
      <c r="H817" t="str">
        <f>"91"</f>
        <v>91</v>
      </c>
      <c r="I817" t="str">
        <f>"0"</f>
        <v>0</v>
      </c>
      <c r="J817" t="str">
        <f>"00"</f>
        <v>00</v>
      </c>
      <c r="K817" t="s">
        <v>348</v>
      </c>
      <c r="L817" s="1">
        <v>15000</v>
      </c>
    </row>
    <row r="818" spans="1:12" x14ac:dyDescent="0.25">
      <c r="A818" t="s">
        <v>12</v>
      </c>
      <c r="B818" t="str">
        <f>"199"</f>
        <v>199</v>
      </c>
      <c r="C818" t="str">
        <f>"36"</f>
        <v>36</v>
      </c>
      <c r="D818" t="str">
        <f>"6412"</f>
        <v>6412</v>
      </c>
      <c r="E818" t="str">
        <f>"02"</f>
        <v>02</v>
      </c>
      <c r="F818" t="str">
        <f>"001"</f>
        <v>001</v>
      </c>
      <c r="G818" t="str">
        <f>"5"</f>
        <v>5</v>
      </c>
      <c r="H818" t="str">
        <f>"91"</f>
        <v>91</v>
      </c>
      <c r="I818" t="str">
        <f>"0"</f>
        <v>0</v>
      </c>
      <c r="J818" t="str">
        <f>"00"</f>
        <v>00</v>
      </c>
      <c r="K818" t="s">
        <v>349</v>
      </c>
      <c r="L818" s="1">
        <v>30000</v>
      </c>
    </row>
    <row r="819" spans="1:12" x14ac:dyDescent="0.25">
      <c r="A819" t="s">
        <v>12</v>
      </c>
      <c r="B819" t="str">
        <f>"199"</f>
        <v>199</v>
      </c>
      <c r="C819" t="str">
        <f>"36"</f>
        <v>36</v>
      </c>
      <c r="D819" t="str">
        <f>"6429"</f>
        <v>6429</v>
      </c>
      <c r="E819" t="str">
        <f>"00"</f>
        <v>00</v>
      </c>
      <c r="F819" t="str">
        <f>"001"</f>
        <v>001</v>
      </c>
      <c r="G819" t="str">
        <f>"5"</f>
        <v>5</v>
      </c>
      <c r="H819" t="str">
        <f>"99"</f>
        <v>99</v>
      </c>
      <c r="I819" t="str">
        <f>"I"</f>
        <v>I</v>
      </c>
      <c r="J819" t="str">
        <f>"00"</f>
        <v>00</v>
      </c>
      <c r="K819" t="s">
        <v>350</v>
      </c>
      <c r="L819" s="1">
        <v>47042</v>
      </c>
    </row>
    <row r="820" spans="1:12" x14ac:dyDescent="0.25">
      <c r="A820" t="s">
        <v>12</v>
      </c>
      <c r="B820" t="str">
        <f>"199"</f>
        <v>199</v>
      </c>
      <c r="C820" t="str">
        <f>"36"</f>
        <v>36</v>
      </c>
      <c r="D820" t="str">
        <f>"6494"</f>
        <v>6494</v>
      </c>
      <c r="E820" t="str">
        <f>"00"</f>
        <v>00</v>
      </c>
      <c r="F820" t="str">
        <f>"041"</f>
        <v>041</v>
      </c>
      <c r="G820" t="str">
        <f>"5"</f>
        <v>5</v>
      </c>
      <c r="H820" t="str">
        <f>"99"</f>
        <v>99</v>
      </c>
      <c r="I820" t="str">
        <f>"C"</f>
        <v>C</v>
      </c>
      <c r="J820" t="str">
        <f>"00"</f>
        <v>00</v>
      </c>
      <c r="K820" t="s">
        <v>351</v>
      </c>
      <c r="L820" s="1">
        <v>1000</v>
      </c>
    </row>
    <row r="821" spans="1:12" x14ac:dyDescent="0.25">
      <c r="A821" t="s">
        <v>12</v>
      </c>
      <c r="B821" t="str">
        <f>"199"</f>
        <v>199</v>
      </c>
      <c r="C821" t="str">
        <f>"36"</f>
        <v>36</v>
      </c>
      <c r="D821" t="str">
        <f>"6495"</f>
        <v>6495</v>
      </c>
      <c r="E821" t="str">
        <f>"02"</f>
        <v>02</v>
      </c>
      <c r="F821" t="str">
        <f>"001"</f>
        <v>001</v>
      </c>
      <c r="G821" t="str">
        <f>"5"</f>
        <v>5</v>
      </c>
      <c r="H821" t="str">
        <f>"91"</f>
        <v>91</v>
      </c>
      <c r="I821" t="str">
        <f>"0"</f>
        <v>0</v>
      </c>
      <c r="J821" t="str">
        <f>"00"</f>
        <v>00</v>
      </c>
      <c r="K821" t="s">
        <v>352</v>
      </c>
      <c r="L821" s="1">
        <v>100</v>
      </c>
    </row>
    <row r="822" spans="1:12" x14ac:dyDescent="0.25">
      <c r="A822" t="s">
        <v>12</v>
      </c>
      <c r="B822" t="str">
        <f>"199"</f>
        <v>199</v>
      </c>
      <c r="C822" t="str">
        <f>"36"</f>
        <v>36</v>
      </c>
      <c r="D822" t="str">
        <f>"6495"</f>
        <v>6495</v>
      </c>
      <c r="E822" t="str">
        <f>"03"</f>
        <v>03</v>
      </c>
      <c r="F822" t="str">
        <f>"001"</f>
        <v>001</v>
      </c>
      <c r="G822" t="str">
        <f>"5"</f>
        <v>5</v>
      </c>
      <c r="H822" t="str">
        <f>"91"</f>
        <v>91</v>
      </c>
      <c r="I822" t="str">
        <f>"0"</f>
        <v>0</v>
      </c>
      <c r="J822" t="str">
        <f>"00"</f>
        <v>00</v>
      </c>
      <c r="K822" t="s">
        <v>353</v>
      </c>
      <c r="L822" s="1">
        <v>100</v>
      </c>
    </row>
    <row r="823" spans="1:12" x14ac:dyDescent="0.25">
      <c r="A823" t="s">
        <v>12</v>
      </c>
      <c r="B823" t="str">
        <f>"199"</f>
        <v>199</v>
      </c>
      <c r="C823" t="str">
        <f>"36"</f>
        <v>36</v>
      </c>
      <c r="D823" t="str">
        <f>"6495"</f>
        <v>6495</v>
      </c>
      <c r="E823" t="str">
        <f>"07"</f>
        <v>07</v>
      </c>
      <c r="F823" t="str">
        <f>"808"</f>
        <v>808</v>
      </c>
      <c r="G823" t="str">
        <f>"5"</f>
        <v>5</v>
      </c>
      <c r="H823" t="str">
        <f>"91"</f>
        <v>91</v>
      </c>
      <c r="I823" t="str">
        <f>"0"</f>
        <v>0</v>
      </c>
      <c r="J823" t="str">
        <f>"00"</f>
        <v>00</v>
      </c>
      <c r="K823" t="s">
        <v>354</v>
      </c>
      <c r="L823" s="1">
        <v>250</v>
      </c>
    </row>
    <row r="824" spans="1:12" x14ac:dyDescent="0.25">
      <c r="A824" t="s">
        <v>12</v>
      </c>
      <c r="B824" t="str">
        <f>"199"</f>
        <v>199</v>
      </c>
      <c r="C824" t="str">
        <f>"36"</f>
        <v>36</v>
      </c>
      <c r="D824" t="str">
        <f>"6495"</f>
        <v>6495</v>
      </c>
      <c r="E824" t="str">
        <f>"00"</f>
        <v>00</v>
      </c>
      <c r="F824" t="str">
        <f>"001"</f>
        <v>001</v>
      </c>
      <c r="G824" t="str">
        <f>"5"</f>
        <v>5</v>
      </c>
      <c r="H824" t="str">
        <f>"99"</f>
        <v>99</v>
      </c>
      <c r="I824" t="str">
        <f>"C"</f>
        <v>C</v>
      </c>
      <c r="J824" t="str">
        <f>"OA"</f>
        <v>OA</v>
      </c>
      <c r="K824" t="s">
        <v>220</v>
      </c>
      <c r="L824" s="1">
        <v>300</v>
      </c>
    </row>
    <row r="825" spans="1:12" x14ac:dyDescent="0.25">
      <c r="A825" t="s">
        <v>12</v>
      </c>
      <c r="B825" t="str">
        <f>"199"</f>
        <v>199</v>
      </c>
      <c r="C825" t="str">
        <f>"36"</f>
        <v>36</v>
      </c>
      <c r="D825" t="str">
        <f>"6495"</f>
        <v>6495</v>
      </c>
      <c r="E825" t="str">
        <f>"05"</f>
        <v>05</v>
      </c>
      <c r="F825" t="str">
        <f>"001"</f>
        <v>001</v>
      </c>
      <c r="G825" t="str">
        <f>"5"</f>
        <v>5</v>
      </c>
      <c r="H825" t="str">
        <f>"91"</f>
        <v>91</v>
      </c>
      <c r="I825" t="str">
        <f>"0"</f>
        <v>0</v>
      </c>
      <c r="J825" t="str">
        <f>"00"</f>
        <v>00</v>
      </c>
      <c r="K825" t="s">
        <v>355</v>
      </c>
      <c r="L825" s="1">
        <v>1000</v>
      </c>
    </row>
    <row r="826" spans="1:12" x14ac:dyDescent="0.25">
      <c r="A826" t="s">
        <v>12</v>
      </c>
      <c r="B826" t="str">
        <f>"199"</f>
        <v>199</v>
      </c>
      <c r="C826" t="str">
        <f>"36"</f>
        <v>36</v>
      </c>
      <c r="D826" t="str">
        <f>"6495"</f>
        <v>6495</v>
      </c>
      <c r="E826" t="str">
        <f>"06"</f>
        <v>06</v>
      </c>
      <c r="F826" t="str">
        <f>"001"</f>
        <v>001</v>
      </c>
      <c r="G826" t="str">
        <f>"5"</f>
        <v>5</v>
      </c>
      <c r="H826" t="str">
        <f>"91"</f>
        <v>91</v>
      </c>
      <c r="I826" t="str">
        <f>"0"</f>
        <v>0</v>
      </c>
      <c r="J826" t="str">
        <f>"00"</f>
        <v>00</v>
      </c>
      <c r="K826" t="s">
        <v>356</v>
      </c>
      <c r="L826" s="1">
        <v>2000</v>
      </c>
    </row>
    <row r="827" spans="1:12" x14ac:dyDescent="0.25">
      <c r="A827" t="s">
        <v>12</v>
      </c>
      <c r="B827" t="str">
        <f>"199"</f>
        <v>199</v>
      </c>
      <c r="C827" t="str">
        <f>"36"</f>
        <v>36</v>
      </c>
      <c r="D827" t="str">
        <f>"6495"</f>
        <v>6495</v>
      </c>
      <c r="E827" t="str">
        <f>"04"</f>
        <v>04</v>
      </c>
      <c r="F827" t="str">
        <f>"001"</f>
        <v>001</v>
      </c>
      <c r="G827" t="str">
        <f>"5"</f>
        <v>5</v>
      </c>
      <c r="H827" t="str">
        <f>"91"</f>
        <v>91</v>
      </c>
      <c r="I827" t="str">
        <f>"0"</f>
        <v>0</v>
      </c>
      <c r="J827" t="str">
        <f>"00"</f>
        <v>00</v>
      </c>
      <c r="K827" t="s">
        <v>357</v>
      </c>
      <c r="L827" s="1">
        <v>5000</v>
      </c>
    </row>
    <row r="828" spans="1:12" x14ac:dyDescent="0.25">
      <c r="A828" t="s">
        <v>12</v>
      </c>
      <c r="B828" t="str">
        <f>"199"</f>
        <v>199</v>
      </c>
      <c r="C828" t="str">
        <f>"36"</f>
        <v>36</v>
      </c>
      <c r="D828" t="str">
        <f>"6495"</f>
        <v>6495</v>
      </c>
      <c r="E828" t="str">
        <f>"01"</f>
        <v>01</v>
      </c>
      <c r="F828" t="str">
        <f>"001"</f>
        <v>001</v>
      </c>
      <c r="G828" t="str">
        <f>"5"</f>
        <v>5</v>
      </c>
      <c r="H828" t="str">
        <f>"91"</f>
        <v>91</v>
      </c>
      <c r="I828" t="str">
        <f>"0"</f>
        <v>0</v>
      </c>
      <c r="J828" t="str">
        <f>"00"</f>
        <v>00</v>
      </c>
      <c r="K828" t="s">
        <v>358</v>
      </c>
      <c r="L828" s="1">
        <v>7000</v>
      </c>
    </row>
    <row r="829" spans="1:12" x14ac:dyDescent="0.25">
      <c r="A829" t="s">
        <v>12</v>
      </c>
      <c r="B829" t="str">
        <f>"199"</f>
        <v>199</v>
      </c>
      <c r="C829" t="str">
        <f>"36"</f>
        <v>36</v>
      </c>
      <c r="D829" t="str">
        <f>"6497"</f>
        <v>6497</v>
      </c>
      <c r="E829" t="str">
        <f>"00"</f>
        <v>00</v>
      </c>
      <c r="F829" t="str">
        <f>"001"</f>
        <v>001</v>
      </c>
      <c r="G829" t="str">
        <f>"5"</f>
        <v>5</v>
      </c>
      <c r="H829" t="str">
        <f>"91"</f>
        <v>91</v>
      </c>
      <c r="I829" t="str">
        <f>"0"</f>
        <v>0</v>
      </c>
      <c r="J829" t="str">
        <f>"00"</f>
        <v>00</v>
      </c>
      <c r="K829" t="s">
        <v>359</v>
      </c>
      <c r="L829" s="1">
        <v>10000</v>
      </c>
    </row>
    <row r="830" spans="1:12" x14ac:dyDescent="0.25">
      <c r="A830" t="s">
        <v>12</v>
      </c>
      <c r="B830" t="str">
        <f>"199"</f>
        <v>199</v>
      </c>
      <c r="C830" t="str">
        <f>"36"</f>
        <v>36</v>
      </c>
      <c r="D830" t="str">
        <f>"6499"</f>
        <v>6499</v>
      </c>
      <c r="E830" t="str">
        <f>"00"</f>
        <v>00</v>
      </c>
      <c r="F830" t="str">
        <f>"001"</f>
        <v>001</v>
      </c>
      <c r="G830" t="str">
        <f>"5"</f>
        <v>5</v>
      </c>
      <c r="H830" t="str">
        <f>"99"</f>
        <v>99</v>
      </c>
      <c r="I830" t="str">
        <f>"C"</f>
        <v>C</v>
      </c>
      <c r="J830" t="str">
        <f>"OA"</f>
        <v>OA</v>
      </c>
      <c r="K830" t="s">
        <v>360</v>
      </c>
      <c r="L830" s="1">
        <v>900</v>
      </c>
    </row>
    <row r="831" spans="1:12" x14ac:dyDescent="0.25">
      <c r="A831" t="s">
        <v>12</v>
      </c>
      <c r="B831" t="str">
        <f>"199"</f>
        <v>199</v>
      </c>
      <c r="C831" t="str">
        <f>"36"</f>
        <v>36</v>
      </c>
      <c r="D831" t="str">
        <f>"6499"</f>
        <v>6499</v>
      </c>
      <c r="E831" t="str">
        <f>"01"</f>
        <v>01</v>
      </c>
      <c r="F831" t="str">
        <f>"001"</f>
        <v>001</v>
      </c>
      <c r="G831" t="str">
        <f>"5"</f>
        <v>5</v>
      </c>
      <c r="H831" t="str">
        <f>"99"</f>
        <v>99</v>
      </c>
      <c r="I831" t="str">
        <f>"C"</f>
        <v>C</v>
      </c>
      <c r="J831" t="str">
        <f>"00"</f>
        <v>00</v>
      </c>
      <c r="K831" t="s">
        <v>361</v>
      </c>
      <c r="L831" s="1">
        <v>1200</v>
      </c>
    </row>
    <row r="832" spans="1:12" x14ac:dyDescent="0.25">
      <c r="A832" t="s">
        <v>12</v>
      </c>
      <c r="B832" t="str">
        <f>"199"</f>
        <v>199</v>
      </c>
      <c r="C832" t="str">
        <f>"36"</f>
        <v>36</v>
      </c>
      <c r="D832" t="str">
        <f>"6499"</f>
        <v>6499</v>
      </c>
      <c r="E832" t="str">
        <f>"00"</f>
        <v>00</v>
      </c>
      <c r="F832" t="str">
        <f>"001"</f>
        <v>001</v>
      </c>
      <c r="G832" t="str">
        <f>"5"</f>
        <v>5</v>
      </c>
      <c r="H832" t="str">
        <f>"91"</f>
        <v>91</v>
      </c>
      <c r="I832" t="str">
        <f>"0"</f>
        <v>0</v>
      </c>
      <c r="J832" t="str">
        <f>"00"</f>
        <v>00</v>
      </c>
      <c r="K832" t="s">
        <v>362</v>
      </c>
      <c r="L832" s="1">
        <v>2000</v>
      </c>
    </row>
    <row r="833" spans="1:12" x14ac:dyDescent="0.25">
      <c r="A833" t="s">
        <v>12</v>
      </c>
      <c r="B833" t="str">
        <f>"199"</f>
        <v>199</v>
      </c>
      <c r="C833" t="str">
        <f>"36"</f>
        <v>36</v>
      </c>
      <c r="D833" t="str">
        <f>"6499"</f>
        <v>6499</v>
      </c>
      <c r="E833" t="str">
        <f>"00"</f>
        <v>00</v>
      </c>
      <c r="F833" t="str">
        <f>"041"</f>
        <v>041</v>
      </c>
      <c r="G833" t="str">
        <f>"5"</f>
        <v>5</v>
      </c>
      <c r="H833" t="str">
        <f>"99"</f>
        <v>99</v>
      </c>
      <c r="I833" t="str">
        <f>"0"</f>
        <v>0</v>
      </c>
      <c r="J833" t="str">
        <f>"BA"</f>
        <v>BA</v>
      </c>
      <c r="K833" t="s">
        <v>363</v>
      </c>
      <c r="L833" s="1">
        <v>2500</v>
      </c>
    </row>
    <row r="834" spans="1:12" x14ac:dyDescent="0.25">
      <c r="A834" t="s">
        <v>12</v>
      </c>
      <c r="B834" t="str">
        <f>"199"</f>
        <v>199</v>
      </c>
      <c r="C834" t="str">
        <f>"36"</f>
        <v>36</v>
      </c>
      <c r="D834" t="str">
        <f>"6499"</f>
        <v>6499</v>
      </c>
      <c r="E834" t="str">
        <f>"00"</f>
        <v>00</v>
      </c>
      <c r="F834" t="str">
        <f>"001"</f>
        <v>001</v>
      </c>
      <c r="G834" t="str">
        <f>"5"</f>
        <v>5</v>
      </c>
      <c r="H834" t="str">
        <f>"99"</f>
        <v>99</v>
      </c>
      <c r="I834" t="str">
        <f>"0"</f>
        <v>0</v>
      </c>
      <c r="J834" t="str">
        <f>"BA"</f>
        <v>BA</v>
      </c>
      <c r="K834" t="s">
        <v>363</v>
      </c>
      <c r="L834" s="1">
        <v>3300</v>
      </c>
    </row>
    <row r="835" spans="1:12" x14ac:dyDescent="0.25">
      <c r="A835" t="s">
        <v>12</v>
      </c>
      <c r="B835" t="str">
        <f>"199"</f>
        <v>199</v>
      </c>
      <c r="C835" t="str">
        <f>"36"</f>
        <v>36</v>
      </c>
      <c r="D835" t="str">
        <f>"6499"</f>
        <v>6499</v>
      </c>
      <c r="E835" t="str">
        <f>"01"</f>
        <v>01</v>
      </c>
      <c r="F835" t="str">
        <f>"001"</f>
        <v>001</v>
      </c>
      <c r="G835" t="str">
        <f>"5"</f>
        <v>5</v>
      </c>
      <c r="H835" t="str">
        <f>"91"</f>
        <v>91</v>
      </c>
      <c r="I835" t="str">
        <f>"0"</f>
        <v>0</v>
      </c>
      <c r="J835" t="str">
        <f>"00"</f>
        <v>00</v>
      </c>
      <c r="K835" t="s">
        <v>364</v>
      </c>
      <c r="L835" s="1">
        <v>8000</v>
      </c>
    </row>
    <row r="836" spans="1:12" x14ac:dyDescent="0.25">
      <c r="A836" t="s">
        <v>12</v>
      </c>
      <c r="B836" t="str">
        <f>"199"</f>
        <v>199</v>
      </c>
      <c r="C836" t="str">
        <f>"36"</f>
        <v>36</v>
      </c>
      <c r="D836" t="str">
        <f>"6499"</f>
        <v>6499</v>
      </c>
      <c r="E836" t="str">
        <f>"00"</f>
        <v>00</v>
      </c>
      <c r="F836" t="str">
        <f>"999"</f>
        <v>999</v>
      </c>
      <c r="G836" t="str">
        <f>"5"</f>
        <v>5</v>
      </c>
      <c r="H836" t="str">
        <f>"99"</f>
        <v>99</v>
      </c>
      <c r="I836" t="str">
        <f>"A"</f>
        <v>A</v>
      </c>
      <c r="J836" t="str">
        <f>"00"</f>
        <v>00</v>
      </c>
      <c r="K836" t="s">
        <v>365</v>
      </c>
      <c r="L836" s="1">
        <v>12000</v>
      </c>
    </row>
    <row r="837" spans="1:12" x14ac:dyDescent="0.25">
      <c r="A837" t="s">
        <v>12</v>
      </c>
      <c r="B837" t="str">
        <f>"199"</f>
        <v>199</v>
      </c>
      <c r="C837" t="str">
        <f>"41"</f>
        <v>41</v>
      </c>
      <c r="D837" t="str">
        <f>"6119"</f>
        <v>6119</v>
      </c>
      <c r="E837" t="str">
        <f>"00"</f>
        <v>00</v>
      </c>
      <c r="F837" t="str">
        <f>"750"</f>
        <v>750</v>
      </c>
      <c r="G837" t="str">
        <f>"5"</f>
        <v>5</v>
      </c>
      <c r="H837" t="str">
        <f>"99"</f>
        <v>99</v>
      </c>
      <c r="I837" t="str">
        <f>"0"</f>
        <v>0</v>
      </c>
      <c r="J837" t="str">
        <f>"00"</f>
        <v>00</v>
      </c>
      <c r="K837" t="s">
        <v>18</v>
      </c>
      <c r="L837" s="1">
        <v>142388</v>
      </c>
    </row>
    <row r="838" spans="1:12" x14ac:dyDescent="0.25">
      <c r="A838" t="s">
        <v>12</v>
      </c>
      <c r="B838" t="str">
        <f>"199"</f>
        <v>199</v>
      </c>
      <c r="C838" t="str">
        <f>"41"</f>
        <v>41</v>
      </c>
      <c r="D838" t="str">
        <f>"6119"</f>
        <v>6119</v>
      </c>
      <c r="E838" t="str">
        <f>"00"</f>
        <v>00</v>
      </c>
      <c r="F838" t="str">
        <f>"701"</f>
        <v>701</v>
      </c>
      <c r="G838" t="str">
        <f>"5"</f>
        <v>5</v>
      </c>
      <c r="H838" t="str">
        <f>"99"</f>
        <v>99</v>
      </c>
      <c r="I838" t="str">
        <f>"0"</f>
        <v>0</v>
      </c>
      <c r="J838" t="str">
        <f>"00"</f>
        <v>00</v>
      </c>
      <c r="K838" t="s">
        <v>18</v>
      </c>
      <c r="L838" s="1">
        <v>168000</v>
      </c>
    </row>
    <row r="839" spans="1:12" x14ac:dyDescent="0.25">
      <c r="A839" t="s">
        <v>12</v>
      </c>
      <c r="B839" t="str">
        <f>"199"</f>
        <v>199</v>
      </c>
      <c r="C839" t="str">
        <f>"41"</f>
        <v>41</v>
      </c>
      <c r="D839" t="str">
        <f>"6129"</f>
        <v>6129</v>
      </c>
      <c r="E839" t="str">
        <f>"00"</f>
        <v>00</v>
      </c>
      <c r="F839" t="str">
        <f>"750"</f>
        <v>750</v>
      </c>
      <c r="G839" t="str">
        <f>"5"</f>
        <v>5</v>
      </c>
      <c r="H839" t="str">
        <f>"99"</f>
        <v>99</v>
      </c>
      <c r="I839" t="str">
        <f>"0"</f>
        <v>0</v>
      </c>
      <c r="J839" t="str">
        <f>"00"</f>
        <v>00</v>
      </c>
      <c r="K839" t="s">
        <v>366</v>
      </c>
      <c r="L839" s="1">
        <v>26880</v>
      </c>
    </row>
    <row r="840" spans="1:12" x14ac:dyDescent="0.25">
      <c r="A840" t="s">
        <v>12</v>
      </c>
      <c r="B840" t="str">
        <f>"199"</f>
        <v>199</v>
      </c>
      <c r="C840" t="str">
        <f>"41"</f>
        <v>41</v>
      </c>
      <c r="D840" t="str">
        <f>"6129"</f>
        <v>6129</v>
      </c>
      <c r="E840" t="str">
        <f>"00"</f>
        <v>00</v>
      </c>
      <c r="F840" t="str">
        <f>"701"</f>
        <v>701</v>
      </c>
      <c r="G840" t="str">
        <f>"5"</f>
        <v>5</v>
      </c>
      <c r="H840" t="str">
        <f>"99"</f>
        <v>99</v>
      </c>
      <c r="I840" t="str">
        <f>"0"</f>
        <v>0</v>
      </c>
      <c r="J840" t="str">
        <f>"00"</f>
        <v>00</v>
      </c>
      <c r="K840" t="s">
        <v>23</v>
      </c>
      <c r="L840" s="1">
        <v>41714</v>
      </c>
    </row>
    <row r="841" spans="1:12" x14ac:dyDescent="0.25">
      <c r="A841" t="s">
        <v>12</v>
      </c>
      <c r="B841" t="str">
        <f>"199"</f>
        <v>199</v>
      </c>
      <c r="C841" t="str">
        <f>"41"</f>
        <v>41</v>
      </c>
      <c r="D841" t="str">
        <f>"6141"</f>
        <v>6141</v>
      </c>
      <c r="E841" t="str">
        <f>"00"</f>
        <v>00</v>
      </c>
      <c r="F841" t="str">
        <f>"750"</f>
        <v>750</v>
      </c>
      <c r="G841" t="str">
        <f>"5"</f>
        <v>5</v>
      </c>
      <c r="H841" t="str">
        <f>"99"</f>
        <v>99</v>
      </c>
      <c r="I841" t="str">
        <f>"0"</f>
        <v>0</v>
      </c>
      <c r="J841" t="str">
        <f>"00"</f>
        <v>00</v>
      </c>
      <c r="K841" t="s">
        <v>24</v>
      </c>
      <c r="L841" s="1">
        <v>2345</v>
      </c>
    </row>
    <row r="842" spans="1:12" x14ac:dyDescent="0.25">
      <c r="A842" t="s">
        <v>12</v>
      </c>
      <c r="B842" t="str">
        <f>"199"</f>
        <v>199</v>
      </c>
      <c r="C842" t="str">
        <f>"41"</f>
        <v>41</v>
      </c>
      <c r="D842" t="str">
        <f>"6141"</f>
        <v>6141</v>
      </c>
      <c r="E842" t="str">
        <f>"00"</f>
        <v>00</v>
      </c>
      <c r="F842" t="str">
        <f>"701"</f>
        <v>701</v>
      </c>
      <c r="G842" t="str">
        <f>"5"</f>
        <v>5</v>
      </c>
      <c r="H842" t="str">
        <f>"99"</f>
        <v>99</v>
      </c>
      <c r="I842" t="str">
        <f>"0"</f>
        <v>0</v>
      </c>
      <c r="J842" t="str">
        <f>"00"</f>
        <v>00</v>
      </c>
      <c r="K842" t="s">
        <v>24</v>
      </c>
      <c r="L842" s="1">
        <v>3032</v>
      </c>
    </row>
    <row r="843" spans="1:12" x14ac:dyDescent="0.25">
      <c r="A843" t="s">
        <v>12</v>
      </c>
      <c r="B843" t="str">
        <f>"199"</f>
        <v>199</v>
      </c>
      <c r="C843" t="str">
        <f>"41"</f>
        <v>41</v>
      </c>
      <c r="D843" t="str">
        <f>"6142"</f>
        <v>6142</v>
      </c>
      <c r="E843" t="str">
        <f>"00"</f>
        <v>00</v>
      </c>
      <c r="F843" t="str">
        <f>"701"</f>
        <v>701</v>
      </c>
      <c r="G843" t="str">
        <f>"5"</f>
        <v>5</v>
      </c>
      <c r="H843" t="str">
        <f>"99"</f>
        <v>99</v>
      </c>
      <c r="I843" t="str">
        <f>"0"</f>
        <v>0</v>
      </c>
      <c r="J843" t="str">
        <f>"00"</f>
        <v>00</v>
      </c>
      <c r="K843" t="s">
        <v>223</v>
      </c>
      <c r="L843" s="1">
        <v>4512</v>
      </c>
    </row>
    <row r="844" spans="1:12" x14ac:dyDescent="0.25">
      <c r="A844" t="s">
        <v>12</v>
      </c>
      <c r="B844" t="str">
        <f>"199"</f>
        <v>199</v>
      </c>
      <c r="C844" t="str">
        <f>"41"</f>
        <v>41</v>
      </c>
      <c r="D844" t="str">
        <f>"6142"</f>
        <v>6142</v>
      </c>
      <c r="E844" t="str">
        <f>"00"</f>
        <v>00</v>
      </c>
      <c r="F844" t="str">
        <f>"750"</f>
        <v>750</v>
      </c>
      <c r="G844" t="str">
        <f>"5"</f>
        <v>5</v>
      </c>
      <c r="H844" t="str">
        <f>"99"</f>
        <v>99</v>
      </c>
      <c r="I844" t="str">
        <f>"0"</f>
        <v>0</v>
      </c>
      <c r="J844" t="str">
        <f>"00"</f>
        <v>00</v>
      </c>
      <c r="K844" t="s">
        <v>223</v>
      </c>
      <c r="L844" s="1">
        <v>10829</v>
      </c>
    </row>
    <row r="845" spans="1:12" x14ac:dyDescent="0.25">
      <c r="A845" t="s">
        <v>12</v>
      </c>
      <c r="B845" t="str">
        <f>"199"</f>
        <v>199</v>
      </c>
      <c r="C845" t="str">
        <f>"41"</f>
        <v>41</v>
      </c>
      <c r="D845" t="str">
        <f>"6143"</f>
        <v>6143</v>
      </c>
      <c r="E845" t="str">
        <f>"00"</f>
        <v>00</v>
      </c>
      <c r="F845" t="str">
        <f>"750"</f>
        <v>750</v>
      </c>
      <c r="G845" t="str">
        <f>"5"</f>
        <v>5</v>
      </c>
      <c r="H845" t="str">
        <f>"99"</f>
        <v>99</v>
      </c>
      <c r="I845" t="str">
        <f>"0"</f>
        <v>0</v>
      </c>
      <c r="J845" t="str">
        <f>"00"</f>
        <v>00</v>
      </c>
      <c r="K845" t="s">
        <v>27</v>
      </c>
      <c r="L845" s="1">
        <v>846</v>
      </c>
    </row>
    <row r="846" spans="1:12" x14ac:dyDescent="0.25">
      <c r="A846" t="s">
        <v>12</v>
      </c>
      <c r="B846" t="str">
        <f>"199"</f>
        <v>199</v>
      </c>
      <c r="C846" t="str">
        <f>"41"</f>
        <v>41</v>
      </c>
      <c r="D846" t="str">
        <f>"6143"</f>
        <v>6143</v>
      </c>
      <c r="E846" t="str">
        <f>"00"</f>
        <v>00</v>
      </c>
      <c r="F846" t="str">
        <f>"701"</f>
        <v>701</v>
      </c>
      <c r="G846" t="str">
        <f>"5"</f>
        <v>5</v>
      </c>
      <c r="H846" t="str">
        <f>"99"</f>
        <v>99</v>
      </c>
      <c r="I846" t="str">
        <f>"0"</f>
        <v>0</v>
      </c>
      <c r="J846" t="str">
        <f>"00"</f>
        <v>00</v>
      </c>
      <c r="K846" t="s">
        <v>27</v>
      </c>
      <c r="L846" s="1">
        <v>1049</v>
      </c>
    </row>
    <row r="847" spans="1:12" x14ac:dyDescent="0.25">
      <c r="A847" t="s">
        <v>12</v>
      </c>
      <c r="B847" t="str">
        <f>"199"</f>
        <v>199</v>
      </c>
      <c r="C847" t="str">
        <f>"41"</f>
        <v>41</v>
      </c>
      <c r="D847" t="str">
        <f>"6144"</f>
        <v>6144</v>
      </c>
      <c r="E847" t="str">
        <f>"04"</f>
        <v>04</v>
      </c>
      <c r="F847" t="str">
        <f>"999"</f>
        <v>999</v>
      </c>
      <c r="G847" t="str">
        <f>"5"</f>
        <v>5</v>
      </c>
      <c r="H847" t="str">
        <f>"99"</f>
        <v>99</v>
      </c>
      <c r="I847" t="str">
        <f>"0"</f>
        <v>0</v>
      </c>
      <c r="J847" t="str">
        <f>"00"</f>
        <v>00</v>
      </c>
      <c r="K847" t="s">
        <v>30</v>
      </c>
      <c r="L847" s="1">
        <v>1318</v>
      </c>
    </row>
    <row r="848" spans="1:12" x14ac:dyDescent="0.25">
      <c r="A848" t="s">
        <v>12</v>
      </c>
      <c r="B848" t="str">
        <f>"199"</f>
        <v>199</v>
      </c>
      <c r="C848" t="str">
        <f>"41"</f>
        <v>41</v>
      </c>
      <c r="D848" t="str">
        <f>"6144"</f>
        <v>6144</v>
      </c>
      <c r="E848" t="str">
        <f>"00"</f>
        <v>00</v>
      </c>
      <c r="F848" t="str">
        <f>"701"</f>
        <v>701</v>
      </c>
      <c r="G848" t="str">
        <f>"5"</f>
        <v>5</v>
      </c>
      <c r="H848" t="str">
        <f>"99"</f>
        <v>99</v>
      </c>
      <c r="I848" t="str">
        <f>"0"</f>
        <v>0</v>
      </c>
      <c r="J848" t="str">
        <f>"00"</f>
        <v>00</v>
      </c>
      <c r="K848" t="s">
        <v>224</v>
      </c>
      <c r="L848" s="1">
        <v>3963</v>
      </c>
    </row>
    <row r="849" spans="1:12" x14ac:dyDescent="0.25">
      <c r="A849" t="s">
        <v>12</v>
      </c>
      <c r="B849" t="str">
        <f>"199"</f>
        <v>199</v>
      </c>
      <c r="C849" t="str">
        <f>"41"</f>
        <v>41</v>
      </c>
      <c r="D849" t="str">
        <f>"6144"</f>
        <v>6144</v>
      </c>
      <c r="E849" t="str">
        <f>"00"</f>
        <v>00</v>
      </c>
      <c r="F849" t="str">
        <f>"750"</f>
        <v>750</v>
      </c>
      <c r="G849" t="str">
        <f>"5"</f>
        <v>5</v>
      </c>
      <c r="H849" t="str">
        <f>"99"</f>
        <v>99</v>
      </c>
      <c r="I849" t="str">
        <f>"0"</f>
        <v>0</v>
      </c>
      <c r="J849" t="str">
        <f>"00"</f>
        <v>00</v>
      </c>
      <c r="K849" t="s">
        <v>224</v>
      </c>
      <c r="L849" s="1">
        <v>11617</v>
      </c>
    </row>
    <row r="850" spans="1:12" x14ac:dyDescent="0.25">
      <c r="A850" t="s">
        <v>12</v>
      </c>
      <c r="B850" t="str">
        <f>"199"</f>
        <v>199</v>
      </c>
      <c r="C850" t="str">
        <f>"41"</f>
        <v>41</v>
      </c>
      <c r="D850" t="str">
        <f>"6146"</f>
        <v>6146</v>
      </c>
      <c r="E850" t="str">
        <f>"00"</f>
        <v>00</v>
      </c>
      <c r="F850" t="str">
        <f>"750"</f>
        <v>750</v>
      </c>
      <c r="G850" t="str">
        <f>"5"</f>
        <v>5</v>
      </c>
      <c r="H850" t="str">
        <f>"99"</f>
        <v>99</v>
      </c>
      <c r="I850" t="str">
        <f>"0"</f>
        <v>0</v>
      </c>
      <c r="J850" t="str">
        <f>"00"</f>
        <v>00</v>
      </c>
      <c r="K850" t="s">
        <v>31</v>
      </c>
      <c r="L850" s="1">
        <v>8036</v>
      </c>
    </row>
    <row r="851" spans="1:12" x14ac:dyDescent="0.25">
      <c r="A851" t="s">
        <v>12</v>
      </c>
      <c r="B851" t="str">
        <f>"199"</f>
        <v>199</v>
      </c>
      <c r="C851" t="str">
        <f>"41"</f>
        <v>41</v>
      </c>
      <c r="D851" t="str">
        <f>"6146"</f>
        <v>6146</v>
      </c>
      <c r="E851" t="str">
        <f>"00"</f>
        <v>00</v>
      </c>
      <c r="F851" t="str">
        <f>"701"</f>
        <v>701</v>
      </c>
      <c r="G851" t="str">
        <f>"5"</f>
        <v>5</v>
      </c>
      <c r="H851" t="str">
        <f>"99"</f>
        <v>99</v>
      </c>
      <c r="I851" t="str">
        <f>"0"</f>
        <v>0</v>
      </c>
      <c r="J851" t="str">
        <f>"00"</f>
        <v>00</v>
      </c>
      <c r="K851" t="s">
        <v>31</v>
      </c>
      <c r="L851" s="1">
        <v>30022</v>
      </c>
    </row>
    <row r="852" spans="1:12" x14ac:dyDescent="0.25">
      <c r="A852" t="s">
        <v>12</v>
      </c>
      <c r="B852" t="str">
        <f>"199"</f>
        <v>199</v>
      </c>
      <c r="C852" t="str">
        <f>"41"</f>
        <v>41</v>
      </c>
      <c r="D852" t="str">
        <f>"6149"</f>
        <v>6149</v>
      </c>
      <c r="E852" t="str">
        <f>"00"</f>
        <v>00</v>
      </c>
      <c r="F852" t="str">
        <f>"701"</f>
        <v>701</v>
      </c>
      <c r="G852" t="str">
        <f>"5"</f>
        <v>5</v>
      </c>
      <c r="H852" t="str">
        <f>"99"</f>
        <v>99</v>
      </c>
      <c r="I852" t="str">
        <f>"0"</f>
        <v>0</v>
      </c>
      <c r="J852" t="str">
        <f>"00"</f>
        <v>00</v>
      </c>
      <c r="K852" t="s">
        <v>32</v>
      </c>
      <c r="L852" s="1">
        <v>29</v>
      </c>
    </row>
    <row r="853" spans="1:12" x14ac:dyDescent="0.25">
      <c r="A853" t="s">
        <v>12</v>
      </c>
      <c r="B853" t="str">
        <f>"199"</f>
        <v>199</v>
      </c>
      <c r="C853" t="str">
        <f>"41"</f>
        <v>41</v>
      </c>
      <c r="D853" t="str">
        <f>"6149"</f>
        <v>6149</v>
      </c>
      <c r="E853" t="str">
        <f>"00"</f>
        <v>00</v>
      </c>
      <c r="F853" t="str">
        <f>"750"</f>
        <v>750</v>
      </c>
      <c r="G853" t="str">
        <f>"5"</f>
        <v>5</v>
      </c>
      <c r="H853" t="str">
        <f>"99"</f>
        <v>99</v>
      </c>
      <c r="I853" t="str">
        <f>"0"</f>
        <v>0</v>
      </c>
      <c r="J853" t="str">
        <f>"00"</f>
        <v>00</v>
      </c>
      <c r="K853" t="s">
        <v>32</v>
      </c>
      <c r="L853" s="1">
        <v>31</v>
      </c>
    </row>
    <row r="854" spans="1:12" x14ac:dyDescent="0.25">
      <c r="A854" t="s">
        <v>12</v>
      </c>
      <c r="B854" t="str">
        <f>"199"</f>
        <v>199</v>
      </c>
      <c r="C854" t="str">
        <f>"41"</f>
        <v>41</v>
      </c>
      <c r="D854" t="str">
        <f>"6211"</f>
        <v>6211</v>
      </c>
      <c r="E854" t="str">
        <f>"00"</f>
        <v>00</v>
      </c>
      <c r="F854" t="str">
        <f>"750"</f>
        <v>750</v>
      </c>
      <c r="G854" t="str">
        <f>"5"</f>
        <v>5</v>
      </c>
      <c r="H854" t="str">
        <f>"99"</f>
        <v>99</v>
      </c>
      <c r="I854" t="str">
        <f>"D"</f>
        <v>D</v>
      </c>
      <c r="J854" t="str">
        <f>"00"</f>
        <v>00</v>
      </c>
      <c r="K854" t="s">
        <v>367</v>
      </c>
      <c r="L854" s="1">
        <v>45000</v>
      </c>
    </row>
    <row r="855" spans="1:12" x14ac:dyDescent="0.25">
      <c r="A855" t="s">
        <v>12</v>
      </c>
      <c r="B855" t="str">
        <f>"199"</f>
        <v>199</v>
      </c>
      <c r="C855" t="str">
        <f>"41"</f>
        <v>41</v>
      </c>
      <c r="D855" t="str">
        <f>"6212"</f>
        <v>6212</v>
      </c>
      <c r="E855" t="str">
        <f>"00"</f>
        <v>00</v>
      </c>
      <c r="F855" t="str">
        <f>"750"</f>
        <v>750</v>
      </c>
      <c r="G855" t="str">
        <f>"5"</f>
        <v>5</v>
      </c>
      <c r="H855" t="str">
        <f>"99"</f>
        <v>99</v>
      </c>
      <c r="I855" t="str">
        <f>"D"</f>
        <v>D</v>
      </c>
      <c r="J855" t="str">
        <f>"00"</f>
        <v>00</v>
      </c>
      <c r="K855" t="s">
        <v>368</v>
      </c>
      <c r="L855" s="1">
        <v>33000</v>
      </c>
    </row>
    <row r="856" spans="1:12" x14ac:dyDescent="0.25">
      <c r="A856" t="s">
        <v>12</v>
      </c>
      <c r="B856" t="str">
        <f>"199"</f>
        <v>199</v>
      </c>
      <c r="C856" t="str">
        <f>"41"</f>
        <v>41</v>
      </c>
      <c r="D856" t="str">
        <f>"6213"</f>
        <v>6213</v>
      </c>
      <c r="E856" t="str">
        <f>"01"</f>
        <v>01</v>
      </c>
      <c r="F856" t="str">
        <f>"703"</f>
        <v>703</v>
      </c>
      <c r="G856" t="str">
        <f>"5"</f>
        <v>5</v>
      </c>
      <c r="H856" t="str">
        <f>"99"</f>
        <v>99</v>
      </c>
      <c r="I856" t="str">
        <f>"D"</f>
        <v>D</v>
      </c>
      <c r="J856" t="str">
        <f>"00"</f>
        <v>00</v>
      </c>
      <c r="K856" t="s">
        <v>369</v>
      </c>
      <c r="L856" s="1">
        <v>7200</v>
      </c>
    </row>
    <row r="857" spans="1:12" x14ac:dyDescent="0.25">
      <c r="A857" t="s">
        <v>12</v>
      </c>
      <c r="B857" t="str">
        <f>"199"</f>
        <v>199</v>
      </c>
      <c r="C857" t="str">
        <f>"41"</f>
        <v>41</v>
      </c>
      <c r="D857" t="str">
        <f>"6213"</f>
        <v>6213</v>
      </c>
      <c r="E857" t="str">
        <f>"00"</f>
        <v>00</v>
      </c>
      <c r="F857" t="str">
        <f>"703"</f>
        <v>703</v>
      </c>
      <c r="G857" t="str">
        <f>"5"</f>
        <v>5</v>
      </c>
      <c r="H857" t="str">
        <f>"99"</f>
        <v>99</v>
      </c>
      <c r="I857" t="str">
        <f>"D"</f>
        <v>D</v>
      </c>
      <c r="J857" t="str">
        <f>"00"</f>
        <v>00</v>
      </c>
      <c r="K857" t="s">
        <v>370</v>
      </c>
      <c r="L857" s="1">
        <v>80000</v>
      </c>
    </row>
    <row r="858" spans="1:12" x14ac:dyDescent="0.25">
      <c r="A858" t="s">
        <v>12</v>
      </c>
      <c r="B858" t="str">
        <f>"199"</f>
        <v>199</v>
      </c>
      <c r="C858" t="str">
        <f>"41"</f>
        <v>41</v>
      </c>
      <c r="D858" t="str">
        <f>"6239"</f>
        <v>6239</v>
      </c>
      <c r="E858" t="str">
        <f>"00"</f>
        <v>00</v>
      </c>
      <c r="F858" t="str">
        <f>"750"</f>
        <v>750</v>
      </c>
      <c r="G858" t="str">
        <f>"5"</f>
        <v>5</v>
      </c>
      <c r="H858" t="str">
        <f>"99"</f>
        <v>99</v>
      </c>
      <c r="I858" t="str">
        <f>"D"</f>
        <v>D</v>
      </c>
      <c r="J858" t="str">
        <f>"00"</f>
        <v>00</v>
      </c>
      <c r="K858" t="s">
        <v>371</v>
      </c>
      <c r="L858" s="1">
        <v>200</v>
      </c>
    </row>
    <row r="859" spans="1:12" x14ac:dyDescent="0.25">
      <c r="A859" t="s">
        <v>12</v>
      </c>
      <c r="B859" t="str">
        <f>"199"</f>
        <v>199</v>
      </c>
      <c r="C859" t="str">
        <f>"41"</f>
        <v>41</v>
      </c>
      <c r="D859" t="str">
        <f>"6239"</f>
        <v>6239</v>
      </c>
      <c r="E859" t="str">
        <f>"00"</f>
        <v>00</v>
      </c>
      <c r="F859" t="str">
        <f>"750"</f>
        <v>750</v>
      </c>
      <c r="G859" t="str">
        <f>"5"</f>
        <v>5</v>
      </c>
      <c r="H859" t="str">
        <f>"99"</f>
        <v>99</v>
      </c>
      <c r="I859" t="str">
        <f>"R"</f>
        <v>R</v>
      </c>
      <c r="J859" t="str">
        <f>"00"</f>
        <v>00</v>
      </c>
      <c r="K859" t="s">
        <v>372</v>
      </c>
      <c r="L859" s="1">
        <v>875</v>
      </c>
    </row>
    <row r="860" spans="1:12" x14ac:dyDescent="0.25">
      <c r="A860" t="s">
        <v>12</v>
      </c>
      <c r="B860" t="str">
        <f>"199"</f>
        <v>199</v>
      </c>
      <c r="C860" t="str">
        <f>"41"</f>
        <v>41</v>
      </c>
      <c r="D860" t="str">
        <f>"6239"</f>
        <v>6239</v>
      </c>
      <c r="E860" t="str">
        <f>"05"</f>
        <v>05</v>
      </c>
      <c r="F860" t="str">
        <f>"750"</f>
        <v>750</v>
      </c>
      <c r="G860" t="str">
        <f>"5"</f>
        <v>5</v>
      </c>
      <c r="H860" t="str">
        <f>"99"</f>
        <v>99</v>
      </c>
      <c r="I860" t="str">
        <f>"D"</f>
        <v>D</v>
      </c>
      <c r="J860" t="str">
        <f>"00"</f>
        <v>00</v>
      </c>
      <c r="K860" t="s">
        <v>373</v>
      </c>
      <c r="L860" s="1">
        <v>1300</v>
      </c>
    </row>
    <row r="861" spans="1:12" x14ac:dyDescent="0.25">
      <c r="A861" t="s">
        <v>12</v>
      </c>
      <c r="B861" t="str">
        <f>"199"</f>
        <v>199</v>
      </c>
      <c r="C861" t="str">
        <f>"41"</f>
        <v>41</v>
      </c>
      <c r="D861" t="str">
        <f>"6239"</f>
        <v>6239</v>
      </c>
      <c r="E861" t="str">
        <f>"02"</f>
        <v>02</v>
      </c>
      <c r="F861" t="str">
        <f>"750"</f>
        <v>750</v>
      </c>
      <c r="G861" t="str">
        <f>"5"</f>
        <v>5</v>
      </c>
      <c r="H861" t="str">
        <f>"99"</f>
        <v>99</v>
      </c>
      <c r="I861" t="str">
        <f>"R"</f>
        <v>R</v>
      </c>
      <c r="J861" t="str">
        <f>"00"</f>
        <v>00</v>
      </c>
      <c r="K861" t="s">
        <v>374</v>
      </c>
      <c r="L861" s="1">
        <v>1900</v>
      </c>
    </row>
    <row r="862" spans="1:12" x14ac:dyDescent="0.25">
      <c r="A862" t="s">
        <v>12</v>
      </c>
      <c r="B862" t="str">
        <f>"199"</f>
        <v>199</v>
      </c>
      <c r="C862" t="str">
        <f>"41"</f>
        <v>41</v>
      </c>
      <c r="D862" t="str">
        <f>"6239"</f>
        <v>6239</v>
      </c>
      <c r="E862" t="str">
        <f>"01"</f>
        <v>01</v>
      </c>
      <c r="F862" t="str">
        <f>"750"</f>
        <v>750</v>
      </c>
      <c r="G862" t="str">
        <f>"5"</f>
        <v>5</v>
      </c>
      <c r="H862" t="str">
        <f>"99"</f>
        <v>99</v>
      </c>
      <c r="I862" t="str">
        <f>"R"</f>
        <v>R</v>
      </c>
      <c r="J862" t="str">
        <f>"00"</f>
        <v>00</v>
      </c>
      <c r="K862" t="s">
        <v>375</v>
      </c>
      <c r="L862" s="1">
        <v>3600</v>
      </c>
    </row>
    <row r="863" spans="1:12" x14ac:dyDescent="0.25">
      <c r="A863" t="s">
        <v>12</v>
      </c>
      <c r="B863" t="str">
        <f>"199"</f>
        <v>199</v>
      </c>
      <c r="C863" t="str">
        <f>"41"</f>
        <v>41</v>
      </c>
      <c r="D863" t="str">
        <f>"6239"</f>
        <v>6239</v>
      </c>
      <c r="E863" t="str">
        <f>"01"</f>
        <v>01</v>
      </c>
      <c r="F863" t="str">
        <f>"702"</f>
        <v>702</v>
      </c>
      <c r="G863" t="str">
        <f>"5"</f>
        <v>5</v>
      </c>
      <c r="H863" t="str">
        <f>"99"</f>
        <v>99</v>
      </c>
      <c r="I863" t="str">
        <f>"D"</f>
        <v>D</v>
      </c>
      <c r="J863" t="str">
        <f>"00"</f>
        <v>00</v>
      </c>
      <c r="K863" t="s">
        <v>376</v>
      </c>
      <c r="L863" s="1">
        <v>9000</v>
      </c>
    </row>
    <row r="864" spans="1:12" x14ac:dyDescent="0.25">
      <c r="A864" t="s">
        <v>12</v>
      </c>
      <c r="B864" t="str">
        <f>"199"</f>
        <v>199</v>
      </c>
      <c r="C864" t="str">
        <f>"41"</f>
        <v>41</v>
      </c>
      <c r="D864" t="str">
        <f>"6299"</f>
        <v>6299</v>
      </c>
      <c r="E864" t="str">
        <f>"02"</f>
        <v>02</v>
      </c>
      <c r="F864" t="str">
        <f>"701"</f>
        <v>701</v>
      </c>
      <c r="G864" t="str">
        <f>"5"</f>
        <v>5</v>
      </c>
      <c r="H864" t="str">
        <f>"99"</f>
        <v>99</v>
      </c>
      <c r="I864" t="str">
        <f>"D"</f>
        <v>D</v>
      </c>
      <c r="J864" t="str">
        <f>"00"</f>
        <v>00</v>
      </c>
      <c r="K864" t="s">
        <v>377</v>
      </c>
      <c r="L864" s="1">
        <v>300</v>
      </c>
    </row>
    <row r="865" spans="1:12" x14ac:dyDescent="0.25">
      <c r="A865" t="s">
        <v>12</v>
      </c>
      <c r="B865" t="str">
        <f>"199"</f>
        <v>199</v>
      </c>
      <c r="C865" t="str">
        <f>"41"</f>
        <v>41</v>
      </c>
      <c r="D865" t="str">
        <f>"6299"</f>
        <v>6299</v>
      </c>
      <c r="E865" t="str">
        <f>"03"</f>
        <v>03</v>
      </c>
      <c r="F865" t="str">
        <f>"750"</f>
        <v>750</v>
      </c>
      <c r="G865" t="str">
        <f>"5"</f>
        <v>5</v>
      </c>
      <c r="H865" t="str">
        <f>"99"</f>
        <v>99</v>
      </c>
      <c r="I865" t="str">
        <f>"D"</f>
        <v>D</v>
      </c>
      <c r="J865" t="str">
        <f>"00"</f>
        <v>00</v>
      </c>
      <c r="K865" t="s">
        <v>378</v>
      </c>
      <c r="L865" s="1">
        <v>300</v>
      </c>
    </row>
    <row r="866" spans="1:12" x14ac:dyDescent="0.25">
      <c r="A866" t="s">
        <v>12</v>
      </c>
      <c r="B866" t="str">
        <f>"199"</f>
        <v>199</v>
      </c>
      <c r="C866" t="str">
        <f>"41"</f>
        <v>41</v>
      </c>
      <c r="D866" t="str">
        <f>"6299"</f>
        <v>6299</v>
      </c>
      <c r="E866" t="str">
        <f>"20"</f>
        <v>20</v>
      </c>
      <c r="F866" t="str">
        <f>"750"</f>
        <v>750</v>
      </c>
      <c r="G866" t="str">
        <f>"5"</f>
        <v>5</v>
      </c>
      <c r="H866" t="str">
        <f>"99"</f>
        <v>99</v>
      </c>
      <c r="I866" t="str">
        <f>"D"</f>
        <v>D</v>
      </c>
      <c r="J866" t="str">
        <f>"00"</f>
        <v>00</v>
      </c>
      <c r="K866" t="s">
        <v>66</v>
      </c>
      <c r="L866" s="1">
        <v>1500</v>
      </c>
    </row>
    <row r="867" spans="1:12" x14ac:dyDescent="0.25">
      <c r="A867" t="s">
        <v>12</v>
      </c>
      <c r="B867" t="str">
        <f>"199"</f>
        <v>199</v>
      </c>
      <c r="C867" t="str">
        <f>"41"</f>
        <v>41</v>
      </c>
      <c r="D867" t="str">
        <f>"6299"</f>
        <v>6299</v>
      </c>
      <c r="E867" t="str">
        <f>"01"</f>
        <v>01</v>
      </c>
      <c r="F867" t="str">
        <f>"702"</f>
        <v>702</v>
      </c>
      <c r="G867" t="str">
        <f>"5"</f>
        <v>5</v>
      </c>
      <c r="H867" t="str">
        <f>"99"</f>
        <v>99</v>
      </c>
      <c r="I867" t="str">
        <f>"D"</f>
        <v>D</v>
      </c>
      <c r="J867" t="str">
        <f>"00"</f>
        <v>00</v>
      </c>
      <c r="K867" t="s">
        <v>379</v>
      </c>
      <c r="L867" s="1">
        <v>2200</v>
      </c>
    </row>
    <row r="868" spans="1:12" x14ac:dyDescent="0.25">
      <c r="A868" t="s">
        <v>12</v>
      </c>
      <c r="B868" t="str">
        <f>"199"</f>
        <v>199</v>
      </c>
      <c r="C868" t="str">
        <f>"41"</f>
        <v>41</v>
      </c>
      <c r="D868" t="str">
        <f>"6299"</f>
        <v>6299</v>
      </c>
      <c r="E868" t="str">
        <f>"00"</f>
        <v>00</v>
      </c>
      <c r="F868" t="str">
        <f>"750"</f>
        <v>750</v>
      </c>
      <c r="G868" t="str">
        <f>"5"</f>
        <v>5</v>
      </c>
      <c r="H868" t="str">
        <f>"99"</f>
        <v>99</v>
      </c>
      <c r="I868" t="str">
        <f>"D"</f>
        <v>D</v>
      </c>
      <c r="J868" t="str">
        <f>"00"</f>
        <v>00</v>
      </c>
      <c r="K868" t="s">
        <v>272</v>
      </c>
      <c r="L868" s="1">
        <v>3500</v>
      </c>
    </row>
    <row r="869" spans="1:12" x14ac:dyDescent="0.25">
      <c r="A869" t="s">
        <v>12</v>
      </c>
      <c r="B869" t="str">
        <f>"199"</f>
        <v>199</v>
      </c>
      <c r="C869" t="str">
        <f>"41"</f>
        <v>41</v>
      </c>
      <c r="D869" t="str">
        <f>"6299"</f>
        <v>6299</v>
      </c>
      <c r="E869" t="str">
        <f>"02"</f>
        <v>02</v>
      </c>
      <c r="F869" t="str">
        <f>"750"</f>
        <v>750</v>
      </c>
      <c r="G869" t="str">
        <f>"5"</f>
        <v>5</v>
      </c>
      <c r="H869" t="str">
        <f>"99"</f>
        <v>99</v>
      </c>
      <c r="I869" t="str">
        <f>"D"</f>
        <v>D</v>
      </c>
      <c r="J869" t="str">
        <f>"00"</f>
        <v>00</v>
      </c>
      <c r="K869" t="s">
        <v>380</v>
      </c>
      <c r="L869" s="1">
        <v>7000</v>
      </c>
    </row>
    <row r="870" spans="1:12" x14ac:dyDescent="0.25">
      <c r="A870" t="s">
        <v>12</v>
      </c>
      <c r="B870" t="str">
        <f>"199"</f>
        <v>199</v>
      </c>
      <c r="C870" t="str">
        <f>"41"</f>
        <v>41</v>
      </c>
      <c r="D870" t="str">
        <f>"6299"</f>
        <v>6299</v>
      </c>
      <c r="E870" t="str">
        <f>"00"</f>
        <v>00</v>
      </c>
      <c r="F870" t="str">
        <f>"702"</f>
        <v>702</v>
      </c>
      <c r="G870" t="str">
        <f>"5"</f>
        <v>5</v>
      </c>
      <c r="H870" t="str">
        <f>"99"</f>
        <v>99</v>
      </c>
      <c r="I870" t="str">
        <f>"D"</f>
        <v>D</v>
      </c>
      <c r="J870" t="str">
        <f>"18"</f>
        <v>18</v>
      </c>
      <c r="K870" t="s">
        <v>381</v>
      </c>
      <c r="L870" s="1">
        <v>15000</v>
      </c>
    </row>
    <row r="871" spans="1:12" x14ac:dyDescent="0.25">
      <c r="A871" t="s">
        <v>12</v>
      </c>
      <c r="B871" t="str">
        <f>"199"</f>
        <v>199</v>
      </c>
      <c r="C871" t="str">
        <f>"41"</f>
        <v>41</v>
      </c>
      <c r="D871" t="str">
        <f>"6398"</f>
        <v>6398</v>
      </c>
      <c r="E871" t="str">
        <f>"00"</f>
        <v>00</v>
      </c>
      <c r="F871" t="str">
        <f>"750"</f>
        <v>750</v>
      </c>
      <c r="G871" t="str">
        <f>"5"</f>
        <v>5</v>
      </c>
      <c r="H871" t="str">
        <f>"99"</f>
        <v>99</v>
      </c>
      <c r="I871" t="str">
        <f>"D"</f>
        <v>D</v>
      </c>
      <c r="J871" t="str">
        <f>"00"</f>
        <v>00</v>
      </c>
      <c r="K871" t="s">
        <v>382</v>
      </c>
      <c r="L871" s="1">
        <v>2000</v>
      </c>
    </row>
    <row r="872" spans="1:12" x14ac:dyDescent="0.25">
      <c r="A872" t="s">
        <v>12</v>
      </c>
      <c r="B872" t="str">
        <f>"199"</f>
        <v>199</v>
      </c>
      <c r="C872" t="str">
        <f>"41"</f>
        <v>41</v>
      </c>
      <c r="D872" t="str">
        <f>"6399"</f>
        <v>6399</v>
      </c>
      <c r="E872" t="str">
        <f>"00"</f>
        <v>00</v>
      </c>
      <c r="F872" t="str">
        <f>"702"</f>
        <v>702</v>
      </c>
      <c r="G872" t="str">
        <f>"5"</f>
        <v>5</v>
      </c>
      <c r="H872" t="str">
        <f>"99"</f>
        <v>99</v>
      </c>
      <c r="I872" t="str">
        <f>"D"</f>
        <v>D</v>
      </c>
      <c r="J872" t="str">
        <f>"00"</f>
        <v>00</v>
      </c>
      <c r="K872" t="s">
        <v>383</v>
      </c>
      <c r="L872" s="1">
        <v>500</v>
      </c>
    </row>
    <row r="873" spans="1:12" x14ac:dyDescent="0.25">
      <c r="A873" t="s">
        <v>12</v>
      </c>
      <c r="B873" t="str">
        <f>"199"</f>
        <v>199</v>
      </c>
      <c r="C873" t="str">
        <f>"41"</f>
        <v>41</v>
      </c>
      <c r="D873" t="str">
        <f>"6399"</f>
        <v>6399</v>
      </c>
      <c r="E873" t="str">
        <f>"01"</f>
        <v>01</v>
      </c>
      <c r="F873" t="str">
        <f>"750"</f>
        <v>750</v>
      </c>
      <c r="G873" t="str">
        <f>"5"</f>
        <v>5</v>
      </c>
      <c r="H873" t="str">
        <f>"99"</f>
        <v>99</v>
      </c>
      <c r="I873" t="str">
        <f>"D"</f>
        <v>D</v>
      </c>
      <c r="J873" t="str">
        <f>"00"</f>
        <v>00</v>
      </c>
      <c r="K873" t="s">
        <v>384</v>
      </c>
      <c r="L873" s="1">
        <v>1500</v>
      </c>
    </row>
    <row r="874" spans="1:12" x14ac:dyDescent="0.25">
      <c r="A874" t="s">
        <v>12</v>
      </c>
      <c r="B874" t="str">
        <f>"199"</f>
        <v>199</v>
      </c>
      <c r="C874" t="str">
        <f>"41"</f>
        <v>41</v>
      </c>
      <c r="D874" t="str">
        <f>"6399"</f>
        <v>6399</v>
      </c>
      <c r="E874" t="str">
        <f>"03"</f>
        <v>03</v>
      </c>
      <c r="F874" t="str">
        <f>"701"</f>
        <v>701</v>
      </c>
      <c r="G874" t="str">
        <f>"5"</f>
        <v>5</v>
      </c>
      <c r="H874" t="str">
        <f>"99"</f>
        <v>99</v>
      </c>
      <c r="I874" t="str">
        <f>"D"</f>
        <v>D</v>
      </c>
      <c r="J874" t="str">
        <f>"00"</f>
        <v>00</v>
      </c>
      <c r="K874" t="s">
        <v>385</v>
      </c>
      <c r="L874" s="1">
        <v>2000</v>
      </c>
    </row>
    <row r="875" spans="1:12" x14ac:dyDescent="0.25">
      <c r="A875" t="s">
        <v>12</v>
      </c>
      <c r="B875" t="str">
        <f>"199"</f>
        <v>199</v>
      </c>
      <c r="C875" t="str">
        <f>"41"</f>
        <v>41</v>
      </c>
      <c r="D875" t="str">
        <f>"6399"</f>
        <v>6399</v>
      </c>
      <c r="E875" t="str">
        <f>"00"</f>
        <v>00</v>
      </c>
      <c r="F875" t="str">
        <f>"701"</f>
        <v>701</v>
      </c>
      <c r="G875" t="str">
        <f>"5"</f>
        <v>5</v>
      </c>
      <c r="H875" t="str">
        <f>"99"</f>
        <v>99</v>
      </c>
      <c r="I875" t="str">
        <f>"D"</f>
        <v>D</v>
      </c>
      <c r="J875" t="str">
        <f>"00"</f>
        <v>00</v>
      </c>
      <c r="K875" t="s">
        <v>109</v>
      </c>
      <c r="L875" s="1">
        <v>3000</v>
      </c>
    </row>
    <row r="876" spans="1:12" x14ac:dyDescent="0.25">
      <c r="A876" t="s">
        <v>12</v>
      </c>
      <c r="B876" t="str">
        <f>"199"</f>
        <v>199</v>
      </c>
      <c r="C876" t="str">
        <f>"41"</f>
        <v>41</v>
      </c>
      <c r="D876" t="str">
        <f>"6399"</f>
        <v>6399</v>
      </c>
      <c r="E876" t="str">
        <f>"01"</f>
        <v>01</v>
      </c>
      <c r="F876" t="str">
        <f>"702"</f>
        <v>702</v>
      </c>
      <c r="G876" t="str">
        <f>"5"</f>
        <v>5</v>
      </c>
      <c r="H876" t="str">
        <f>"99"</f>
        <v>99</v>
      </c>
      <c r="I876" t="str">
        <f>"D"</f>
        <v>D</v>
      </c>
      <c r="J876" t="str">
        <f>"00"</f>
        <v>00</v>
      </c>
      <c r="K876" t="s">
        <v>386</v>
      </c>
      <c r="L876" s="1">
        <v>3000</v>
      </c>
    </row>
    <row r="877" spans="1:12" x14ac:dyDescent="0.25">
      <c r="A877" t="s">
        <v>12</v>
      </c>
      <c r="B877" t="str">
        <f>"199"</f>
        <v>199</v>
      </c>
      <c r="C877" t="str">
        <f>"41"</f>
        <v>41</v>
      </c>
      <c r="D877" t="str">
        <f>"6399"</f>
        <v>6399</v>
      </c>
      <c r="E877" t="str">
        <f>"02"</f>
        <v>02</v>
      </c>
      <c r="F877" t="str">
        <f>"701"</f>
        <v>701</v>
      </c>
      <c r="G877" t="str">
        <f>"5"</f>
        <v>5</v>
      </c>
      <c r="H877" t="str">
        <f>"99"</f>
        <v>99</v>
      </c>
      <c r="I877" t="str">
        <f>"D"</f>
        <v>D</v>
      </c>
      <c r="J877" t="str">
        <f>"00"</f>
        <v>00</v>
      </c>
      <c r="K877" t="s">
        <v>387</v>
      </c>
      <c r="L877" s="1">
        <v>3500</v>
      </c>
    </row>
    <row r="878" spans="1:12" x14ac:dyDescent="0.25">
      <c r="A878" t="s">
        <v>12</v>
      </c>
      <c r="B878" t="str">
        <f>"199"</f>
        <v>199</v>
      </c>
      <c r="C878" t="str">
        <f>"41"</f>
        <v>41</v>
      </c>
      <c r="D878" t="str">
        <f>"6399"</f>
        <v>6399</v>
      </c>
      <c r="E878" t="str">
        <f>"00"</f>
        <v>00</v>
      </c>
      <c r="F878" t="str">
        <f>"750"</f>
        <v>750</v>
      </c>
      <c r="G878" t="str">
        <f>"5"</f>
        <v>5</v>
      </c>
      <c r="H878" t="str">
        <f>"99"</f>
        <v>99</v>
      </c>
      <c r="I878" t="str">
        <f>"D"</f>
        <v>D</v>
      </c>
      <c r="J878" t="str">
        <f>"00"</f>
        <v>00</v>
      </c>
      <c r="K878" t="s">
        <v>109</v>
      </c>
      <c r="L878" s="1">
        <v>5000</v>
      </c>
    </row>
    <row r="879" spans="1:12" x14ac:dyDescent="0.25">
      <c r="A879" t="s">
        <v>12</v>
      </c>
      <c r="B879" t="str">
        <f>"199"</f>
        <v>199</v>
      </c>
      <c r="C879" t="str">
        <f>"41"</f>
        <v>41</v>
      </c>
      <c r="D879" t="str">
        <f>"6399"</f>
        <v>6399</v>
      </c>
      <c r="E879" t="str">
        <f>"01"</f>
        <v>01</v>
      </c>
      <c r="F879" t="str">
        <f>"701"</f>
        <v>701</v>
      </c>
      <c r="G879" t="str">
        <f>"5"</f>
        <v>5</v>
      </c>
      <c r="H879" t="str">
        <f>"99"</f>
        <v>99</v>
      </c>
      <c r="I879" t="str">
        <f>"D"</f>
        <v>D</v>
      </c>
      <c r="J879" t="str">
        <f>"00"</f>
        <v>00</v>
      </c>
      <c r="K879" t="s">
        <v>388</v>
      </c>
      <c r="L879" s="1">
        <v>5000</v>
      </c>
    </row>
    <row r="880" spans="1:12" x14ac:dyDescent="0.25">
      <c r="A880" t="s">
        <v>12</v>
      </c>
      <c r="B880" t="str">
        <f>"199"</f>
        <v>199</v>
      </c>
      <c r="C880" t="str">
        <f>"41"</f>
        <v>41</v>
      </c>
      <c r="D880" t="str">
        <f>"6399"</f>
        <v>6399</v>
      </c>
      <c r="E880" t="str">
        <f>"02"</f>
        <v>02</v>
      </c>
      <c r="F880" t="str">
        <f>"750"</f>
        <v>750</v>
      </c>
      <c r="G880" t="str">
        <f>"5"</f>
        <v>5</v>
      </c>
      <c r="H880" t="str">
        <f>"99"</f>
        <v>99</v>
      </c>
      <c r="I880" t="str">
        <f>"D"</f>
        <v>D</v>
      </c>
      <c r="J880" t="str">
        <f>"00"</f>
        <v>00</v>
      </c>
      <c r="K880" t="s">
        <v>389</v>
      </c>
      <c r="L880" s="1">
        <v>27000</v>
      </c>
    </row>
    <row r="881" spans="1:12" x14ac:dyDescent="0.25">
      <c r="A881" t="s">
        <v>12</v>
      </c>
      <c r="B881" t="str">
        <f>"199"</f>
        <v>199</v>
      </c>
      <c r="C881" t="str">
        <f>"41"</f>
        <v>41</v>
      </c>
      <c r="D881" t="str">
        <f>"6411"</f>
        <v>6411</v>
      </c>
      <c r="E881" t="str">
        <f>"02"</f>
        <v>02</v>
      </c>
      <c r="F881" t="str">
        <f>"701"</f>
        <v>701</v>
      </c>
      <c r="G881" t="str">
        <f>"5"</f>
        <v>5</v>
      </c>
      <c r="H881" t="str">
        <f>"99"</f>
        <v>99</v>
      </c>
      <c r="I881" t="str">
        <f>"D"</f>
        <v>D</v>
      </c>
      <c r="J881" t="str">
        <f>"00"</f>
        <v>00</v>
      </c>
      <c r="K881" t="s">
        <v>390</v>
      </c>
      <c r="L881" s="1">
        <v>250</v>
      </c>
    </row>
    <row r="882" spans="1:12" x14ac:dyDescent="0.25">
      <c r="A882" t="s">
        <v>12</v>
      </c>
      <c r="B882" t="str">
        <f>"199"</f>
        <v>199</v>
      </c>
      <c r="C882" t="str">
        <f>"41"</f>
        <v>41</v>
      </c>
      <c r="D882" t="str">
        <f>"6411"</f>
        <v>6411</v>
      </c>
      <c r="E882" t="str">
        <f>"00"</f>
        <v>00</v>
      </c>
      <c r="F882" t="str">
        <f>"701"</f>
        <v>701</v>
      </c>
      <c r="G882" t="str">
        <f>"5"</f>
        <v>5</v>
      </c>
      <c r="H882" t="str">
        <f>"99"</f>
        <v>99</v>
      </c>
      <c r="I882" t="str">
        <f>"D"</f>
        <v>D</v>
      </c>
      <c r="J882" t="str">
        <f>"00"</f>
        <v>00</v>
      </c>
      <c r="K882" t="s">
        <v>391</v>
      </c>
      <c r="L882" s="1">
        <v>300</v>
      </c>
    </row>
    <row r="883" spans="1:12" x14ac:dyDescent="0.25">
      <c r="A883" t="s">
        <v>12</v>
      </c>
      <c r="B883" t="str">
        <f>"199"</f>
        <v>199</v>
      </c>
      <c r="C883" t="str">
        <f>"41"</f>
        <v>41</v>
      </c>
      <c r="D883" t="str">
        <f>"6411"</f>
        <v>6411</v>
      </c>
      <c r="E883" t="str">
        <f>"04"</f>
        <v>04</v>
      </c>
      <c r="F883" t="str">
        <f>"701"</f>
        <v>701</v>
      </c>
      <c r="G883" t="str">
        <f>"5"</f>
        <v>5</v>
      </c>
      <c r="H883" t="str">
        <f>"99"</f>
        <v>99</v>
      </c>
      <c r="I883" t="str">
        <f>"D"</f>
        <v>D</v>
      </c>
      <c r="J883" t="str">
        <f>"00"</f>
        <v>00</v>
      </c>
      <c r="K883" t="s">
        <v>392</v>
      </c>
      <c r="L883" s="1">
        <v>600</v>
      </c>
    </row>
    <row r="884" spans="1:12" x14ac:dyDescent="0.25">
      <c r="A884" t="s">
        <v>12</v>
      </c>
      <c r="B884" t="str">
        <f>"199"</f>
        <v>199</v>
      </c>
      <c r="C884" t="str">
        <f>"41"</f>
        <v>41</v>
      </c>
      <c r="D884" t="str">
        <f>"6411"</f>
        <v>6411</v>
      </c>
      <c r="E884" t="str">
        <f>"01"</f>
        <v>01</v>
      </c>
      <c r="F884" t="str">
        <f>"701"</f>
        <v>701</v>
      </c>
      <c r="G884" t="str">
        <f>"5"</f>
        <v>5</v>
      </c>
      <c r="H884" t="str">
        <f>"99"</f>
        <v>99</v>
      </c>
      <c r="I884" t="str">
        <f>"D"</f>
        <v>D</v>
      </c>
      <c r="J884" t="str">
        <f>"00"</f>
        <v>00</v>
      </c>
      <c r="K884" t="s">
        <v>393</v>
      </c>
      <c r="L884" s="1">
        <v>800</v>
      </c>
    </row>
    <row r="885" spans="1:12" x14ac:dyDescent="0.25">
      <c r="A885" t="s">
        <v>12</v>
      </c>
      <c r="B885" t="str">
        <f>"199"</f>
        <v>199</v>
      </c>
      <c r="C885" t="str">
        <f>"41"</f>
        <v>41</v>
      </c>
      <c r="D885" t="str">
        <f>"6411"</f>
        <v>6411</v>
      </c>
      <c r="E885" t="str">
        <f>"03"</f>
        <v>03</v>
      </c>
      <c r="F885" t="str">
        <f>"701"</f>
        <v>701</v>
      </c>
      <c r="G885" t="str">
        <f>"5"</f>
        <v>5</v>
      </c>
      <c r="H885" t="str">
        <f>"99"</f>
        <v>99</v>
      </c>
      <c r="I885" t="str">
        <f>"D"</f>
        <v>D</v>
      </c>
      <c r="J885" t="str">
        <f>"00"</f>
        <v>00</v>
      </c>
      <c r="K885" t="s">
        <v>394</v>
      </c>
      <c r="L885" s="1">
        <v>1500</v>
      </c>
    </row>
    <row r="886" spans="1:12" x14ac:dyDescent="0.25">
      <c r="A886" t="s">
        <v>12</v>
      </c>
      <c r="B886" t="str">
        <f>"199"</f>
        <v>199</v>
      </c>
      <c r="C886" t="str">
        <f>"41"</f>
        <v>41</v>
      </c>
      <c r="D886" t="str">
        <f>"6411"</f>
        <v>6411</v>
      </c>
      <c r="E886" t="str">
        <f>"00"</f>
        <v>00</v>
      </c>
      <c r="F886" t="str">
        <f>"750"</f>
        <v>750</v>
      </c>
      <c r="G886" t="str">
        <f>"5"</f>
        <v>5</v>
      </c>
      <c r="H886" t="str">
        <f>"99"</f>
        <v>99</v>
      </c>
      <c r="I886" t="str">
        <f>"D"</f>
        <v>D</v>
      </c>
      <c r="J886" t="str">
        <f>"00"</f>
        <v>00</v>
      </c>
      <c r="K886" t="s">
        <v>164</v>
      </c>
      <c r="L886" s="1">
        <v>3000</v>
      </c>
    </row>
    <row r="887" spans="1:12" x14ac:dyDescent="0.25">
      <c r="A887" t="s">
        <v>12</v>
      </c>
      <c r="B887" t="str">
        <f>"199"</f>
        <v>199</v>
      </c>
      <c r="C887" t="str">
        <f>"41"</f>
        <v>41</v>
      </c>
      <c r="D887" t="str">
        <f>"6419"</f>
        <v>6419</v>
      </c>
      <c r="E887" t="str">
        <f>"01"</f>
        <v>01</v>
      </c>
      <c r="F887" t="str">
        <f>"702"</f>
        <v>702</v>
      </c>
      <c r="G887" t="str">
        <f>"5"</f>
        <v>5</v>
      </c>
      <c r="H887" t="str">
        <f>"99"</f>
        <v>99</v>
      </c>
      <c r="I887" t="str">
        <f>"D"</f>
        <v>D</v>
      </c>
      <c r="J887" t="str">
        <f>"00"</f>
        <v>00</v>
      </c>
      <c r="K887" t="s">
        <v>395</v>
      </c>
      <c r="L887" s="1">
        <v>1000</v>
      </c>
    </row>
    <row r="888" spans="1:12" x14ac:dyDescent="0.25">
      <c r="A888" t="s">
        <v>12</v>
      </c>
      <c r="B888" t="str">
        <f>"199"</f>
        <v>199</v>
      </c>
      <c r="C888" t="str">
        <f>"41"</f>
        <v>41</v>
      </c>
      <c r="D888" t="str">
        <f>"6419"</f>
        <v>6419</v>
      </c>
      <c r="E888" t="str">
        <f>"02"</f>
        <v>02</v>
      </c>
      <c r="F888" t="str">
        <f>"702"</f>
        <v>702</v>
      </c>
      <c r="G888" t="str">
        <f>"5"</f>
        <v>5</v>
      </c>
      <c r="H888" t="str">
        <f>"99"</f>
        <v>99</v>
      </c>
      <c r="I888" t="str">
        <f>"D"</f>
        <v>D</v>
      </c>
      <c r="J888" t="str">
        <f>"00"</f>
        <v>00</v>
      </c>
      <c r="K888" t="s">
        <v>396</v>
      </c>
      <c r="L888" s="1">
        <v>1000</v>
      </c>
    </row>
    <row r="889" spans="1:12" x14ac:dyDescent="0.25">
      <c r="A889" t="s">
        <v>12</v>
      </c>
      <c r="B889" t="str">
        <f>"199"</f>
        <v>199</v>
      </c>
      <c r="C889" t="str">
        <f>"41"</f>
        <v>41</v>
      </c>
      <c r="D889" t="str">
        <f>"6419"</f>
        <v>6419</v>
      </c>
      <c r="E889" t="str">
        <f>"03"</f>
        <v>03</v>
      </c>
      <c r="F889" t="str">
        <f>"702"</f>
        <v>702</v>
      </c>
      <c r="G889" t="str">
        <f>"5"</f>
        <v>5</v>
      </c>
      <c r="H889" t="str">
        <f>"99"</f>
        <v>99</v>
      </c>
      <c r="I889" t="str">
        <f>"D"</f>
        <v>D</v>
      </c>
      <c r="J889" t="str">
        <f>"00"</f>
        <v>00</v>
      </c>
      <c r="K889" t="s">
        <v>397</v>
      </c>
      <c r="L889" s="1">
        <v>1000</v>
      </c>
    </row>
    <row r="890" spans="1:12" x14ac:dyDescent="0.25">
      <c r="A890" t="s">
        <v>12</v>
      </c>
      <c r="B890" t="str">
        <f>"199"</f>
        <v>199</v>
      </c>
      <c r="C890" t="str">
        <f>"41"</f>
        <v>41</v>
      </c>
      <c r="D890" t="str">
        <f>"6419"</f>
        <v>6419</v>
      </c>
      <c r="E890" t="str">
        <f>"05"</f>
        <v>05</v>
      </c>
      <c r="F890" t="str">
        <f>"702"</f>
        <v>702</v>
      </c>
      <c r="G890" t="str">
        <f>"5"</f>
        <v>5</v>
      </c>
      <c r="H890" t="str">
        <f>"99"</f>
        <v>99</v>
      </c>
      <c r="I890" t="str">
        <f>"D"</f>
        <v>D</v>
      </c>
      <c r="J890" t="str">
        <f>"00"</f>
        <v>00</v>
      </c>
      <c r="K890" t="s">
        <v>398</v>
      </c>
      <c r="L890" s="1">
        <v>1000</v>
      </c>
    </row>
    <row r="891" spans="1:12" x14ac:dyDescent="0.25">
      <c r="A891" t="s">
        <v>12</v>
      </c>
      <c r="B891" t="str">
        <f>"199"</f>
        <v>199</v>
      </c>
      <c r="C891" t="str">
        <f>"41"</f>
        <v>41</v>
      </c>
      <c r="D891" t="str">
        <f>"6419"</f>
        <v>6419</v>
      </c>
      <c r="E891" t="str">
        <f>"06"</f>
        <v>06</v>
      </c>
      <c r="F891" t="str">
        <f>"702"</f>
        <v>702</v>
      </c>
      <c r="G891" t="str">
        <f>"5"</f>
        <v>5</v>
      </c>
      <c r="H891" t="str">
        <f>"99"</f>
        <v>99</v>
      </c>
      <c r="I891" t="str">
        <f>"D"</f>
        <v>D</v>
      </c>
      <c r="J891" t="str">
        <f>"00"</f>
        <v>00</v>
      </c>
      <c r="K891" t="s">
        <v>399</v>
      </c>
      <c r="L891" s="1">
        <v>1000</v>
      </c>
    </row>
    <row r="892" spans="1:12" x14ac:dyDescent="0.25">
      <c r="A892" t="s">
        <v>12</v>
      </c>
      <c r="B892" t="str">
        <f>"199"</f>
        <v>199</v>
      </c>
      <c r="C892" t="str">
        <f>"41"</f>
        <v>41</v>
      </c>
      <c r="D892" t="str">
        <f>"6419"</f>
        <v>6419</v>
      </c>
      <c r="E892" t="str">
        <f>"07"</f>
        <v>07</v>
      </c>
      <c r="F892" t="str">
        <f>"702"</f>
        <v>702</v>
      </c>
      <c r="G892" t="str">
        <f>"5"</f>
        <v>5</v>
      </c>
      <c r="H892" t="str">
        <f>"99"</f>
        <v>99</v>
      </c>
      <c r="I892" t="str">
        <f>"D"</f>
        <v>D</v>
      </c>
      <c r="J892" t="str">
        <f>"00"</f>
        <v>00</v>
      </c>
      <c r="K892" t="s">
        <v>400</v>
      </c>
      <c r="L892" s="1">
        <v>1000</v>
      </c>
    </row>
    <row r="893" spans="1:12" x14ac:dyDescent="0.25">
      <c r="A893" t="s">
        <v>12</v>
      </c>
      <c r="B893" t="str">
        <f>"199"</f>
        <v>199</v>
      </c>
      <c r="C893" t="str">
        <f>"41"</f>
        <v>41</v>
      </c>
      <c r="D893" t="str">
        <f>"6419"</f>
        <v>6419</v>
      </c>
      <c r="E893" t="str">
        <f>"04"</f>
        <v>04</v>
      </c>
      <c r="F893" t="str">
        <f>"702"</f>
        <v>702</v>
      </c>
      <c r="G893" t="str">
        <f>"5"</f>
        <v>5</v>
      </c>
      <c r="H893" t="str">
        <f>"99"</f>
        <v>99</v>
      </c>
      <c r="I893" t="str">
        <f>"D"</f>
        <v>D</v>
      </c>
      <c r="J893" t="str">
        <f>"01"</f>
        <v>01</v>
      </c>
      <c r="K893" t="s">
        <v>401</v>
      </c>
      <c r="L893" s="1">
        <v>1200</v>
      </c>
    </row>
    <row r="894" spans="1:12" x14ac:dyDescent="0.25">
      <c r="A894" t="s">
        <v>12</v>
      </c>
      <c r="B894" t="str">
        <f>"199"</f>
        <v>199</v>
      </c>
      <c r="C894" t="str">
        <f>"41"</f>
        <v>41</v>
      </c>
      <c r="D894" t="str">
        <f>"6419"</f>
        <v>6419</v>
      </c>
      <c r="E894" t="str">
        <f>"04"</f>
        <v>04</v>
      </c>
      <c r="F894" t="str">
        <f>"702"</f>
        <v>702</v>
      </c>
      <c r="G894" t="str">
        <f>"5"</f>
        <v>5</v>
      </c>
      <c r="H894" t="str">
        <f>"99"</f>
        <v>99</v>
      </c>
      <c r="I894" t="str">
        <f>"D"</f>
        <v>D</v>
      </c>
      <c r="J894" t="str">
        <f>"02"</f>
        <v>02</v>
      </c>
      <c r="K894" t="s">
        <v>402</v>
      </c>
      <c r="L894" s="1">
        <v>1200</v>
      </c>
    </row>
    <row r="895" spans="1:12" x14ac:dyDescent="0.25">
      <c r="A895" t="s">
        <v>12</v>
      </c>
      <c r="B895" t="str">
        <f>"199"</f>
        <v>199</v>
      </c>
      <c r="C895" t="str">
        <f>"41"</f>
        <v>41</v>
      </c>
      <c r="D895" t="str">
        <f>"6491"</f>
        <v>6491</v>
      </c>
      <c r="E895" t="str">
        <f>"01"</f>
        <v>01</v>
      </c>
      <c r="F895" t="str">
        <f>"701"</f>
        <v>701</v>
      </c>
      <c r="G895" t="str">
        <f>"5"</f>
        <v>5</v>
      </c>
      <c r="H895" t="str">
        <f>"99"</f>
        <v>99</v>
      </c>
      <c r="I895" t="str">
        <f>"D"</f>
        <v>D</v>
      </c>
      <c r="J895" t="str">
        <f>"00"</f>
        <v>00</v>
      </c>
      <c r="K895" t="s">
        <v>403</v>
      </c>
      <c r="L895" s="1">
        <v>900</v>
      </c>
    </row>
    <row r="896" spans="1:12" x14ac:dyDescent="0.25">
      <c r="A896" t="s">
        <v>12</v>
      </c>
      <c r="B896" t="str">
        <f>"199"</f>
        <v>199</v>
      </c>
      <c r="C896" t="str">
        <f>"41"</f>
        <v>41</v>
      </c>
      <c r="D896" t="str">
        <f>"6495"</f>
        <v>6495</v>
      </c>
      <c r="E896" t="str">
        <f>"01"</f>
        <v>01</v>
      </c>
      <c r="F896" t="str">
        <f>"701"</f>
        <v>701</v>
      </c>
      <c r="G896" t="str">
        <f>"5"</f>
        <v>5</v>
      </c>
      <c r="H896" t="str">
        <f>"99"</f>
        <v>99</v>
      </c>
      <c r="I896" t="str">
        <f>"D"</f>
        <v>D</v>
      </c>
      <c r="J896" t="str">
        <f>"00"</f>
        <v>00</v>
      </c>
      <c r="K896" t="s">
        <v>404</v>
      </c>
      <c r="L896" s="1">
        <v>145</v>
      </c>
    </row>
    <row r="897" spans="1:12" x14ac:dyDescent="0.25">
      <c r="A897" t="s">
        <v>12</v>
      </c>
      <c r="B897" t="str">
        <f>"199"</f>
        <v>199</v>
      </c>
      <c r="C897" t="str">
        <f>"41"</f>
        <v>41</v>
      </c>
      <c r="D897" t="str">
        <f>"6495"</f>
        <v>6495</v>
      </c>
      <c r="E897" t="str">
        <f>"06"</f>
        <v>06</v>
      </c>
      <c r="F897" t="str">
        <f>"701"</f>
        <v>701</v>
      </c>
      <c r="G897" t="str">
        <f>"5"</f>
        <v>5</v>
      </c>
      <c r="H897" t="str">
        <f>"99"</f>
        <v>99</v>
      </c>
      <c r="I897" t="str">
        <f>"D"</f>
        <v>D</v>
      </c>
      <c r="J897" t="str">
        <f>"00"</f>
        <v>00</v>
      </c>
      <c r="K897" t="s">
        <v>405</v>
      </c>
      <c r="L897" s="1">
        <v>150</v>
      </c>
    </row>
    <row r="898" spans="1:12" x14ac:dyDescent="0.25">
      <c r="A898" t="s">
        <v>12</v>
      </c>
      <c r="B898" t="str">
        <f>"199"</f>
        <v>199</v>
      </c>
      <c r="C898" t="str">
        <f>"41"</f>
        <v>41</v>
      </c>
      <c r="D898" t="str">
        <f>"6495"</f>
        <v>6495</v>
      </c>
      <c r="E898" t="str">
        <f>"05"</f>
        <v>05</v>
      </c>
      <c r="F898" t="str">
        <f>"701"</f>
        <v>701</v>
      </c>
      <c r="G898" t="str">
        <f>"5"</f>
        <v>5</v>
      </c>
      <c r="H898" t="str">
        <f>"99"</f>
        <v>99</v>
      </c>
      <c r="I898" t="str">
        <f>"D"</f>
        <v>D</v>
      </c>
      <c r="J898" t="str">
        <f>"00"</f>
        <v>00</v>
      </c>
      <c r="K898" t="s">
        <v>406</v>
      </c>
      <c r="L898" s="1">
        <v>375</v>
      </c>
    </row>
    <row r="899" spans="1:12" x14ac:dyDescent="0.25">
      <c r="A899" t="s">
        <v>12</v>
      </c>
      <c r="B899" t="str">
        <f>"199"</f>
        <v>199</v>
      </c>
      <c r="C899" t="str">
        <f>"41"</f>
        <v>41</v>
      </c>
      <c r="D899" t="str">
        <f>"6495"</f>
        <v>6495</v>
      </c>
      <c r="E899" t="str">
        <f>"02"</f>
        <v>02</v>
      </c>
      <c r="F899" t="str">
        <f>"701"</f>
        <v>701</v>
      </c>
      <c r="G899" t="str">
        <f>"5"</f>
        <v>5</v>
      </c>
      <c r="H899" t="str">
        <f>"99"</f>
        <v>99</v>
      </c>
      <c r="I899" t="str">
        <f>"D"</f>
        <v>D</v>
      </c>
      <c r="J899" t="str">
        <f>"00"</f>
        <v>00</v>
      </c>
      <c r="K899" t="s">
        <v>407</v>
      </c>
      <c r="L899" s="1">
        <v>500</v>
      </c>
    </row>
    <row r="900" spans="1:12" x14ac:dyDescent="0.25">
      <c r="A900" t="s">
        <v>12</v>
      </c>
      <c r="B900" t="str">
        <f>"199"</f>
        <v>199</v>
      </c>
      <c r="C900" t="str">
        <f>"41"</f>
        <v>41</v>
      </c>
      <c r="D900" t="str">
        <f>"6495"</f>
        <v>6495</v>
      </c>
      <c r="E900" t="str">
        <f>"09"</f>
        <v>09</v>
      </c>
      <c r="F900" t="str">
        <f>"701"</f>
        <v>701</v>
      </c>
      <c r="G900" t="str">
        <f>"5"</f>
        <v>5</v>
      </c>
      <c r="H900" t="str">
        <f>"99"</f>
        <v>99</v>
      </c>
      <c r="I900" t="str">
        <f>"D"</f>
        <v>D</v>
      </c>
      <c r="J900" t="str">
        <f>"00"</f>
        <v>00</v>
      </c>
      <c r="K900" t="s">
        <v>408</v>
      </c>
      <c r="L900" s="1">
        <v>500</v>
      </c>
    </row>
    <row r="901" spans="1:12" x14ac:dyDescent="0.25">
      <c r="A901" t="s">
        <v>12</v>
      </c>
      <c r="B901" t="str">
        <f>"199"</f>
        <v>199</v>
      </c>
      <c r="C901" t="str">
        <f>"41"</f>
        <v>41</v>
      </c>
      <c r="D901" t="str">
        <f>"6495"</f>
        <v>6495</v>
      </c>
      <c r="E901" t="str">
        <f>"10"</f>
        <v>10</v>
      </c>
      <c r="F901" t="str">
        <f>"701"</f>
        <v>701</v>
      </c>
      <c r="G901" t="str">
        <f>"5"</f>
        <v>5</v>
      </c>
      <c r="H901" t="str">
        <f>"99"</f>
        <v>99</v>
      </c>
      <c r="I901" t="str">
        <f>"D"</f>
        <v>D</v>
      </c>
      <c r="J901" t="str">
        <f>"00"</f>
        <v>00</v>
      </c>
      <c r="K901" t="s">
        <v>409</v>
      </c>
      <c r="L901" s="1">
        <v>600</v>
      </c>
    </row>
    <row r="902" spans="1:12" x14ac:dyDescent="0.25">
      <c r="A902" t="s">
        <v>12</v>
      </c>
      <c r="B902" t="str">
        <f>"199"</f>
        <v>199</v>
      </c>
      <c r="C902" t="str">
        <f>"41"</f>
        <v>41</v>
      </c>
      <c r="D902" t="str">
        <f>"6495"</f>
        <v>6495</v>
      </c>
      <c r="E902" t="str">
        <f>"11"</f>
        <v>11</v>
      </c>
      <c r="F902" t="str">
        <f>"701"</f>
        <v>701</v>
      </c>
      <c r="G902" t="str">
        <f>"5"</f>
        <v>5</v>
      </c>
      <c r="H902" t="str">
        <f>"99"</f>
        <v>99</v>
      </c>
      <c r="I902" t="str">
        <f>"D"</f>
        <v>D</v>
      </c>
      <c r="J902" t="str">
        <f>"00"</f>
        <v>00</v>
      </c>
      <c r="K902" t="s">
        <v>410</v>
      </c>
      <c r="L902" s="1">
        <v>650</v>
      </c>
    </row>
    <row r="903" spans="1:12" x14ac:dyDescent="0.25">
      <c r="A903" t="s">
        <v>12</v>
      </c>
      <c r="B903" t="str">
        <f>"199"</f>
        <v>199</v>
      </c>
      <c r="C903" t="str">
        <f>"41"</f>
        <v>41</v>
      </c>
      <c r="D903" t="str">
        <f>"6495"</f>
        <v>6495</v>
      </c>
      <c r="E903" t="str">
        <f>"00"</f>
        <v>00</v>
      </c>
      <c r="F903" t="str">
        <f>"702"</f>
        <v>702</v>
      </c>
      <c r="G903" t="str">
        <f>"5"</f>
        <v>5</v>
      </c>
      <c r="H903" t="str">
        <f>"99"</f>
        <v>99</v>
      </c>
      <c r="I903" t="str">
        <f>"D"</f>
        <v>D</v>
      </c>
      <c r="J903" t="str">
        <f>"00"</f>
        <v>00</v>
      </c>
      <c r="K903" t="s">
        <v>411</v>
      </c>
      <c r="L903" s="1">
        <v>750</v>
      </c>
    </row>
    <row r="904" spans="1:12" x14ac:dyDescent="0.25">
      <c r="A904" t="s">
        <v>12</v>
      </c>
      <c r="B904" t="str">
        <f>"199"</f>
        <v>199</v>
      </c>
      <c r="C904" t="str">
        <f>"41"</f>
        <v>41</v>
      </c>
      <c r="D904" t="str">
        <f>"6495"</f>
        <v>6495</v>
      </c>
      <c r="E904" t="str">
        <f>"00"</f>
        <v>00</v>
      </c>
      <c r="F904" t="str">
        <f>"750"</f>
        <v>750</v>
      </c>
      <c r="G904" t="str">
        <f>"5"</f>
        <v>5</v>
      </c>
      <c r="H904" t="str">
        <f>"99"</f>
        <v>99</v>
      </c>
      <c r="I904" t="str">
        <f>"D"</f>
        <v>D</v>
      </c>
      <c r="J904" t="str">
        <f>"00"</f>
        <v>00</v>
      </c>
      <c r="K904" t="s">
        <v>220</v>
      </c>
      <c r="L904" s="1">
        <v>900</v>
      </c>
    </row>
    <row r="905" spans="1:12" x14ac:dyDescent="0.25">
      <c r="A905" t="s">
        <v>12</v>
      </c>
      <c r="B905" t="str">
        <f>"199"</f>
        <v>199</v>
      </c>
      <c r="C905" t="str">
        <f>"41"</f>
        <v>41</v>
      </c>
      <c r="D905" t="str">
        <f>"6495"</f>
        <v>6495</v>
      </c>
      <c r="E905" t="str">
        <f>"01"</f>
        <v>01</v>
      </c>
      <c r="F905" t="str">
        <f>"750"</f>
        <v>750</v>
      </c>
      <c r="G905" t="str">
        <f>"5"</f>
        <v>5</v>
      </c>
      <c r="H905" t="str">
        <f>"99"</f>
        <v>99</v>
      </c>
      <c r="I905" t="str">
        <f>"D"</f>
        <v>D</v>
      </c>
      <c r="J905" t="str">
        <f>"00"</f>
        <v>00</v>
      </c>
      <c r="K905" t="s">
        <v>412</v>
      </c>
      <c r="L905" s="1">
        <v>1300</v>
      </c>
    </row>
    <row r="906" spans="1:12" x14ac:dyDescent="0.25">
      <c r="A906" t="s">
        <v>12</v>
      </c>
      <c r="B906" t="str">
        <f>"199"</f>
        <v>199</v>
      </c>
      <c r="C906" t="str">
        <f>"41"</f>
        <v>41</v>
      </c>
      <c r="D906" t="str">
        <f>"6495"</f>
        <v>6495</v>
      </c>
      <c r="E906" t="str">
        <f>"07"</f>
        <v>07</v>
      </c>
      <c r="F906" t="str">
        <f>"701"</f>
        <v>701</v>
      </c>
      <c r="G906" t="str">
        <f>"5"</f>
        <v>5</v>
      </c>
      <c r="H906" t="str">
        <f>"99"</f>
        <v>99</v>
      </c>
      <c r="I906" t="str">
        <f>"D"</f>
        <v>D</v>
      </c>
      <c r="J906" t="str">
        <f>"00"</f>
        <v>00</v>
      </c>
      <c r="K906" t="s">
        <v>413</v>
      </c>
      <c r="L906" s="1">
        <v>1500</v>
      </c>
    </row>
    <row r="907" spans="1:12" x14ac:dyDescent="0.25">
      <c r="A907" t="s">
        <v>12</v>
      </c>
      <c r="B907" t="str">
        <f>"199"</f>
        <v>199</v>
      </c>
      <c r="C907" t="str">
        <f>"41"</f>
        <v>41</v>
      </c>
      <c r="D907" t="str">
        <f>"6495"</f>
        <v>6495</v>
      </c>
      <c r="E907" t="str">
        <f>"03"</f>
        <v>03</v>
      </c>
      <c r="F907" t="str">
        <f>"701"</f>
        <v>701</v>
      </c>
      <c r="G907" t="str">
        <f>"5"</f>
        <v>5</v>
      </c>
      <c r="H907" t="str">
        <f>"99"</f>
        <v>99</v>
      </c>
      <c r="I907" t="str">
        <f>"D"</f>
        <v>D</v>
      </c>
      <c r="J907" t="str">
        <f>"00"</f>
        <v>00</v>
      </c>
      <c r="K907" t="s">
        <v>414</v>
      </c>
      <c r="L907" s="1">
        <v>2075</v>
      </c>
    </row>
    <row r="908" spans="1:12" x14ac:dyDescent="0.25">
      <c r="A908" t="s">
        <v>12</v>
      </c>
      <c r="B908" t="str">
        <f>"199"</f>
        <v>199</v>
      </c>
      <c r="C908" t="str">
        <f>"41"</f>
        <v>41</v>
      </c>
      <c r="D908" t="str">
        <f>"6495"</f>
        <v>6495</v>
      </c>
      <c r="E908" t="str">
        <f>"04"</f>
        <v>04</v>
      </c>
      <c r="F908" t="str">
        <f>"702"</f>
        <v>702</v>
      </c>
      <c r="G908" t="str">
        <f>"5"</f>
        <v>5</v>
      </c>
      <c r="H908" t="str">
        <f>"99"</f>
        <v>99</v>
      </c>
      <c r="I908" t="str">
        <f>"D"</f>
        <v>D</v>
      </c>
      <c r="J908" t="str">
        <f>"00"</f>
        <v>00</v>
      </c>
      <c r="K908" t="s">
        <v>415</v>
      </c>
      <c r="L908" s="1">
        <v>3000</v>
      </c>
    </row>
    <row r="909" spans="1:12" x14ac:dyDescent="0.25">
      <c r="A909" t="s">
        <v>12</v>
      </c>
      <c r="B909" t="str">
        <f>"199"</f>
        <v>199</v>
      </c>
      <c r="C909" t="str">
        <f>"41"</f>
        <v>41</v>
      </c>
      <c r="D909" t="str">
        <f>"6495"</f>
        <v>6495</v>
      </c>
      <c r="E909" t="str">
        <f>"02"</f>
        <v>02</v>
      </c>
      <c r="F909" t="str">
        <f>"750"</f>
        <v>750</v>
      </c>
      <c r="G909" t="str">
        <f>"5"</f>
        <v>5</v>
      </c>
      <c r="H909" t="str">
        <f>"99"</f>
        <v>99</v>
      </c>
      <c r="I909" t="str">
        <f>"D"</f>
        <v>D</v>
      </c>
      <c r="J909" t="str">
        <f>"00"</f>
        <v>00</v>
      </c>
      <c r="K909" t="s">
        <v>416</v>
      </c>
      <c r="L909" s="1">
        <v>4000</v>
      </c>
    </row>
    <row r="910" spans="1:12" x14ac:dyDescent="0.25">
      <c r="A910" t="s">
        <v>12</v>
      </c>
      <c r="B910" t="str">
        <f>"199"</f>
        <v>199</v>
      </c>
      <c r="C910" t="str">
        <f>"41"</f>
        <v>41</v>
      </c>
      <c r="D910" t="str">
        <f>"6499"</f>
        <v>6499</v>
      </c>
      <c r="E910" t="str">
        <f>"01"</f>
        <v>01</v>
      </c>
      <c r="F910" t="str">
        <f>"702"</f>
        <v>702</v>
      </c>
      <c r="G910" t="str">
        <f>"5"</f>
        <v>5</v>
      </c>
      <c r="H910" t="str">
        <f>"99"</f>
        <v>99</v>
      </c>
      <c r="I910" t="str">
        <f>"D"</f>
        <v>D</v>
      </c>
      <c r="J910" t="str">
        <f>"00"</f>
        <v>00</v>
      </c>
      <c r="K910" t="s">
        <v>417</v>
      </c>
      <c r="L910" s="1">
        <v>200</v>
      </c>
    </row>
    <row r="911" spans="1:12" x14ac:dyDescent="0.25">
      <c r="A911" t="s">
        <v>12</v>
      </c>
      <c r="B911" t="str">
        <f>"199"</f>
        <v>199</v>
      </c>
      <c r="C911" t="str">
        <f>"41"</f>
        <v>41</v>
      </c>
      <c r="D911" t="str">
        <f>"6499"</f>
        <v>6499</v>
      </c>
      <c r="E911" t="str">
        <f>"04"</f>
        <v>04</v>
      </c>
      <c r="F911" t="str">
        <f>"702"</f>
        <v>702</v>
      </c>
      <c r="G911" t="str">
        <f>"5"</f>
        <v>5</v>
      </c>
      <c r="H911" t="str">
        <f>"99"</f>
        <v>99</v>
      </c>
      <c r="I911" t="str">
        <f>"D"</f>
        <v>D</v>
      </c>
      <c r="J911" t="str">
        <f>"00"</f>
        <v>00</v>
      </c>
      <c r="K911" t="s">
        <v>418</v>
      </c>
      <c r="L911" s="1">
        <v>600</v>
      </c>
    </row>
    <row r="912" spans="1:12" x14ac:dyDescent="0.25">
      <c r="A912" t="s">
        <v>12</v>
      </c>
      <c r="B912" t="str">
        <f>"199"</f>
        <v>199</v>
      </c>
      <c r="C912" t="str">
        <f>"41"</f>
        <v>41</v>
      </c>
      <c r="D912" t="str">
        <f>"6499"</f>
        <v>6499</v>
      </c>
      <c r="E912" t="str">
        <f>"02"</f>
        <v>02</v>
      </c>
      <c r="F912" t="str">
        <f>"701"</f>
        <v>701</v>
      </c>
      <c r="G912" t="str">
        <f>"5"</f>
        <v>5</v>
      </c>
      <c r="H912" t="str">
        <f>"99"</f>
        <v>99</v>
      </c>
      <c r="I912" t="str">
        <f>"D"</f>
        <v>D</v>
      </c>
      <c r="J912" t="str">
        <f>"00"</f>
        <v>00</v>
      </c>
      <c r="K912" t="s">
        <v>419</v>
      </c>
      <c r="L912" s="1">
        <v>700</v>
      </c>
    </row>
    <row r="913" spans="1:12" x14ac:dyDescent="0.25">
      <c r="A913" t="s">
        <v>12</v>
      </c>
      <c r="B913" t="str">
        <f>"199"</f>
        <v>199</v>
      </c>
      <c r="C913" t="str">
        <f>"41"</f>
        <v>41</v>
      </c>
      <c r="D913" t="str">
        <f>"6499"</f>
        <v>6499</v>
      </c>
      <c r="E913" t="str">
        <f>"05"</f>
        <v>05</v>
      </c>
      <c r="F913" t="str">
        <f>"702"</f>
        <v>702</v>
      </c>
      <c r="G913" t="str">
        <f>"5"</f>
        <v>5</v>
      </c>
      <c r="H913" t="str">
        <f>"99"</f>
        <v>99</v>
      </c>
      <c r="I913" t="str">
        <f>"D"</f>
        <v>D</v>
      </c>
      <c r="J913" t="str">
        <f>"00"</f>
        <v>00</v>
      </c>
      <c r="K913" t="s">
        <v>420</v>
      </c>
      <c r="L913" s="1">
        <v>1000</v>
      </c>
    </row>
    <row r="914" spans="1:12" x14ac:dyDescent="0.25">
      <c r="A914" t="s">
        <v>12</v>
      </c>
      <c r="B914" t="str">
        <f>"199"</f>
        <v>199</v>
      </c>
      <c r="C914" t="str">
        <f>"41"</f>
        <v>41</v>
      </c>
      <c r="D914" t="str">
        <f>"6499"</f>
        <v>6499</v>
      </c>
      <c r="E914" t="str">
        <f>"04"</f>
        <v>04</v>
      </c>
      <c r="F914" t="str">
        <f>"701"</f>
        <v>701</v>
      </c>
      <c r="G914" t="str">
        <f>"5"</f>
        <v>5</v>
      </c>
      <c r="H914" t="str">
        <f>"99"</f>
        <v>99</v>
      </c>
      <c r="I914" t="str">
        <f>"D"</f>
        <v>D</v>
      </c>
      <c r="J914" t="str">
        <f>"00"</f>
        <v>00</v>
      </c>
      <c r="K914" t="s">
        <v>421</v>
      </c>
      <c r="L914" s="1">
        <v>1300</v>
      </c>
    </row>
    <row r="915" spans="1:12" x14ac:dyDescent="0.25">
      <c r="A915" t="s">
        <v>12</v>
      </c>
      <c r="B915" t="str">
        <f>"199"</f>
        <v>199</v>
      </c>
      <c r="C915" t="str">
        <f>"41"</f>
        <v>41</v>
      </c>
      <c r="D915" t="str">
        <f>"6499"</f>
        <v>6499</v>
      </c>
      <c r="E915" t="str">
        <f>"02"</f>
        <v>02</v>
      </c>
      <c r="F915" t="str">
        <f>"702"</f>
        <v>702</v>
      </c>
      <c r="G915" t="str">
        <f>"5"</f>
        <v>5</v>
      </c>
      <c r="H915" t="str">
        <f>"99"</f>
        <v>99</v>
      </c>
      <c r="I915" t="str">
        <f>"D"</f>
        <v>D</v>
      </c>
      <c r="J915" t="str">
        <f>"00"</f>
        <v>00</v>
      </c>
      <c r="K915" t="s">
        <v>422</v>
      </c>
      <c r="L915" s="1">
        <v>2500</v>
      </c>
    </row>
    <row r="916" spans="1:12" x14ac:dyDescent="0.25">
      <c r="A916" t="s">
        <v>12</v>
      </c>
      <c r="B916" t="str">
        <f>"199"</f>
        <v>199</v>
      </c>
      <c r="C916" t="str">
        <f>"41"</f>
        <v>41</v>
      </c>
      <c r="D916" t="str">
        <f>"6499"</f>
        <v>6499</v>
      </c>
      <c r="E916" t="str">
        <f>"01"</f>
        <v>01</v>
      </c>
      <c r="F916" t="str">
        <f>"701"</f>
        <v>701</v>
      </c>
      <c r="G916" t="str">
        <f>"5"</f>
        <v>5</v>
      </c>
      <c r="H916" t="str">
        <f>"99"</f>
        <v>99</v>
      </c>
      <c r="I916" t="str">
        <f>"D"</f>
        <v>D</v>
      </c>
      <c r="J916" t="str">
        <f>"00"</f>
        <v>00</v>
      </c>
      <c r="K916" t="s">
        <v>423</v>
      </c>
      <c r="L916" s="1">
        <v>3000</v>
      </c>
    </row>
    <row r="917" spans="1:12" x14ac:dyDescent="0.25">
      <c r="A917" t="s">
        <v>12</v>
      </c>
      <c r="B917" t="str">
        <f>"199"</f>
        <v>199</v>
      </c>
      <c r="C917" t="str">
        <f>"41"</f>
        <v>41</v>
      </c>
      <c r="D917" t="str">
        <f>"6499"</f>
        <v>6499</v>
      </c>
      <c r="E917" t="str">
        <f>"03"</f>
        <v>03</v>
      </c>
      <c r="F917" t="str">
        <f>"701"</f>
        <v>701</v>
      </c>
      <c r="G917" t="str">
        <f>"5"</f>
        <v>5</v>
      </c>
      <c r="H917" t="str">
        <f>"99"</f>
        <v>99</v>
      </c>
      <c r="I917" t="str">
        <f>"D"</f>
        <v>D</v>
      </c>
      <c r="J917" t="str">
        <f>"00"</f>
        <v>00</v>
      </c>
      <c r="K917" t="s">
        <v>424</v>
      </c>
      <c r="L917" s="1">
        <v>3500</v>
      </c>
    </row>
    <row r="918" spans="1:12" x14ac:dyDescent="0.25">
      <c r="A918" t="s">
        <v>12</v>
      </c>
      <c r="B918" t="str">
        <f>"199"</f>
        <v>199</v>
      </c>
      <c r="C918" t="str">
        <f>"41"</f>
        <v>41</v>
      </c>
      <c r="D918" t="str">
        <f>"6499"</f>
        <v>6499</v>
      </c>
      <c r="E918" t="str">
        <f>"00"</f>
        <v>00</v>
      </c>
      <c r="F918" t="str">
        <f>"750"</f>
        <v>750</v>
      </c>
      <c r="G918" t="str">
        <f>"5"</f>
        <v>5</v>
      </c>
      <c r="H918" t="str">
        <f>"99"</f>
        <v>99</v>
      </c>
      <c r="I918" t="str">
        <f>"D"</f>
        <v>D</v>
      </c>
      <c r="J918" t="str">
        <f>"00"</f>
        <v>00</v>
      </c>
      <c r="K918" t="s">
        <v>425</v>
      </c>
      <c r="L918" s="1">
        <v>4000</v>
      </c>
    </row>
    <row r="919" spans="1:12" x14ac:dyDescent="0.25">
      <c r="A919" t="s">
        <v>12</v>
      </c>
      <c r="B919" t="str">
        <f>"199"</f>
        <v>199</v>
      </c>
      <c r="C919" t="str">
        <f>"41"</f>
        <v>41</v>
      </c>
      <c r="D919" t="str">
        <f>"6499"</f>
        <v>6499</v>
      </c>
      <c r="E919" t="str">
        <f>"06"</f>
        <v>06</v>
      </c>
      <c r="F919" t="str">
        <f>"701"</f>
        <v>701</v>
      </c>
      <c r="G919" t="str">
        <f>"5"</f>
        <v>5</v>
      </c>
      <c r="H919" t="str">
        <f>"99"</f>
        <v>99</v>
      </c>
      <c r="I919" t="str">
        <f>"D"</f>
        <v>D</v>
      </c>
      <c r="J919" t="str">
        <f>"00"</f>
        <v>00</v>
      </c>
      <c r="K919" t="s">
        <v>426</v>
      </c>
      <c r="L919" s="1">
        <v>4000</v>
      </c>
    </row>
    <row r="920" spans="1:12" x14ac:dyDescent="0.25">
      <c r="A920" t="s">
        <v>12</v>
      </c>
      <c r="B920" t="str">
        <f>"199"</f>
        <v>199</v>
      </c>
      <c r="C920" t="str">
        <f>"41"</f>
        <v>41</v>
      </c>
      <c r="D920" t="str">
        <f>"6499"</f>
        <v>6499</v>
      </c>
      <c r="E920" t="str">
        <f>"01"</f>
        <v>01</v>
      </c>
      <c r="F920" t="str">
        <f>"750"</f>
        <v>750</v>
      </c>
      <c r="G920" t="str">
        <f>"5"</f>
        <v>5</v>
      </c>
      <c r="H920" t="str">
        <f>"99"</f>
        <v>99</v>
      </c>
      <c r="I920" t="str">
        <f>"D"</f>
        <v>D</v>
      </c>
      <c r="J920" t="str">
        <f>"00"</f>
        <v>00</v>
      </c>
      <c r="K920" t="s">
        <v>427</v>
      </c>
      <c r="L920" s="1">
        <v>7000</v>
      </c>
    </row>
    <row r="921" spans="1:12" x14ac:dyDescent="0.25">
      <c r="A921" t="s">
        <v>12</v>
      </c>
      <c r="B921" t="str">
        <f>"199"</f>
        <v>199</v>
      </c>
      <c r="C921" t="str">
        <f>"41"</f>
        <v>41</v>
      </c>
      <c r="D921" t="str">
        <f>"6499"</f>
        <v>6499</v>
      </c>
      <c r="E921" t="str">
        <f>"05"</f>
        <v>05</v>
      </c>
      <c r="F921" t="str">
        <f>"701"</f>
        <v>701</v>
      </c>
      <c r="G921" t="str">
        <f>"5"</f>
        <v>5</v>
      </c>
      <c r="H921" t="str">
        <f>"99"</f>
        <v>99</v>
      </c>
      <c r="I921" t="str">
        <f>"D"</f>
        <v>D</v>
      </c>
      <c r="J921" t="str">
        <f>"00"</f>
        <v>00</v>
      </c>
      <c r="K921" t="s">
        <v>428</v>
      </c>
      <c r="L921" s="1">
        <v>10000</v>
      </c>
    </row>
    <row r="922" spans="1:12" x14ac:dyDescent="0.25">
      <c r="A922" t="s">
        <v>12</v>
      </c>
      <c r="B922" t="str">
        <f>"199"</f>
        <v>199</v>
      </c>
      <c r="C922" t="str">
        <f>"51"</f>
        <v>51</v>
      </c>
      <c r="D922" t="str">
        <f>"6119"</f>
        <v>6119</v>
      </c>
      <c r="E922" t="str">
        <f>"00"</f>
        <v>00</v>
      </c>
      <c r="F922" t="str">
        <f>"804"</f>
        <v>804</v>
      </c>
      <c r="G922" t="str">
        <f>"5"</f>
        <v>5</v>
      </c>
      <c r="H922" t="str">
        <f>"99"</f>
        <v>99</v>
      </c>
      <c r="I922" t="str">
        <f>"0"</f>
        <v>0</v>
      </c>
      <c r="J922" t="str">
        <f>"00"</f>
        <v>00</v>
      </c>
      <c r="K922" t="s">
        <v>18</v>
      </c>
      <c r="L922" s="1">
        <v>187552</v>
      </c>
    </row>
    <row r="923" spans="1:12" x14ac:dyDescent="0.25">
      <c r="A923" t="s">
        <v>12</v>
      </c>
      <c r="B923" t="str">
        <f>"199"</f>
        <v>199</v>
      </c>
      <c r="C923" t="str">
        <f>"51"</f>
        <v>51</v>
      </c>
      <c r="D923" t="str">
        <f>"6121"</f>
        <v>6121</v>
      </c>
      <c r="E923" t="str">
        <f>"42"</f>
        <v>42</v>
      </c>
      <c r="F923" t="str">
        <f>"804"</f>
        <v>804</v>
      </c>
      <c r="G923" t="str">
        <f>"5"</f>
        <v>5</v>
      </c>
      <c r="H923" t="str">
        <f>"99"</f>
        <v>99</v>
      </c>
      <c r="I923" t="str">
        <f>"0"</f>
        <v>0</v>
      </c>
      <c r="J923" t="str">
        <f>"91"</f>
        <v>91</v>
      </c>
      <c r="K923" t="s">
        <v>429</v>
      </c>
      <c r="L923" s="1">
        <v>20000</v>
      </c>
    </row>
    <row r="924" spans="1:12" x14ac:dyDescent="0.25">
      <c r="A924" t="s">
        <v>12</v>
      </c>
      <c r="B924" t="str">
        <f>"199"</f>
        <v>199</v>
      </c>
      <c r="C924" t="str">
        <f>"51"</f>
        <v>51</v>
      </c>
      <c r="D924" t="str">
        <f>"6129"</f>
        <v>6129</v>
      </c>
      <c r="E924" t="str">
        <f>"00"</f>
        <v>00</v>
      </c>
      <c r="F924" t="str">
        <f>"804"</f>
        <v>804</v>
      </c>
      <c r="G924" t="str">
        <f>"5"</f>
        <v>5</v>
      </c>
      <c r="H924" t="str">
        <f>"99"</f>
        <v>99</v>
      </c>
      <c r="I924" t="str">
        <f>"0"</f>
        <v>0</v>
      </c>
      <c r="J924" t="str">
        <f>"00"</f>
        <v>00</v>
      </c>
      <c r="K924" t="s">
        <v>23</v>
      </c>
      <c r="L924" s="1">
        <v>498278</v>
      </c>
    </row>
    <row r="925" spans="1:12" x14ac:dyDescent="0.25">
      <c r="A925" t="s">
        <v>12</v>
      </c>
      <c r="B925" t="str">
        <f>"199"</f>
        <v>199</v>
      </c>
      <c r="C925" t="str">
        <f>"51"</f>
        <v>51</v>
      </c>
      <c r="D925" t="str">
        <f>"6141"</f>
        <v>6141</v>
      </c>
      <c r="E925" t="str">
        <f>"00"</f>
        <v>00</v>
      </c>
      <c r="F925" t="str">
        <f>"804"</f>
        <v>804</v>
      </c>
      <c r="G925" t="str">
        <f>"5"</f>
        <v>5</v>
      </c>
      <c r="H925" t="str">
        <f>"99"</f>
        <v>99</v>
      </c>
      <c r="I925" t="str">
        <f>"0"</f>
        <v>0</v>
      </c>
      <c r="J925" t="str">
        <f>"00"</f>
        <v>00</v>
      </c>
      <c r="K925" t="s">
        <v>24</v>
      </c>
      <c r="L925" s="1">
        <v>9860</v>
      </c>
    </row>
    <row r="926" spans="1:12" x14ac:dyDescent="0.25">
      <c r="A926" t="s">
        <v>12</v>
      </c>
      <c r="B926" t="str">
        <f>"199"</f>
        <v>199</v>
      </c>
      <c r="C926" t="str">
        <f>"51"</f>
        <v>51</v>
      </c>
      <c r="D926" t="str">
        <f>"6142"</f>
        <v>6142</v>
      </c>
      <c r="E926" t="str">
        <f>"00"</f>
        <v>00</v>
      </c>
      <c r="F926" t="str">
        <f>"804"</f>
        <v>804</v>
      </c>
      <c r="G926" t="str">
        <f>"5"</f>
        <v>5</v>
      </c>
      <c r="H926" t="str">
        <f>"99"</f>
        <v>99</v>
      </c>
      <c r="I926" t="str">
        <f>"0"</f>
        <v>0</v>
      </c>
      <c r="J926" t="str">
        <f>"00"</f>
        <v>00</v>
      </c>
      <c r="K926" t="s">
        <v>25</v>
      </c>
      <c r="L926" s="1">
        <v>74231</v>
      </c>
    </row>
    <row r="927" spans="1:12" x14ac:dyDescent="0.25">
      <c r="A927" t="s">
        <v>12</v>
      </c>
      <c r="B927" t="str">
        <f>"199"</f>
        <v>199</v>
      </c>
      <c r="C927" t="str">
        <f>"51"</f>
        <v>51</v>
      </c>
      <c r="D927" t="str">
        <f>"6143"</f>
        <v>6143</v>
      </c>
      <c r="E927" t="str">
        <f>"00"</f>
        <v>00</v>
      </c>
      <c r="F927" t="str">
        <f>"804"</f>
        <v>804</v>
      </c>
      <c r="G927" t="str">
        <f>"5"</f>
        <v>5</v>
      </c>
      <c r="H927" t="str">
        <f>"99"</f>
        <v>99</v>
      </c>
      <c r="I927" t="str">
        <f>"0"</f>
        <v>0</v>
      </c>
      <c r="J927" t="str">
        <f>"00"</f>
        <v>00</v>
      </c>
      <c r="K927" t="s">
        <v>26</v>
      </c>
      <c r="L927" s="1">
        <v>6610</v>
      </c>
    </row>
    <row r="928" spans="1:12" x14ac:dyDescent="0.25">
      <c r="A928" t="s">
        <v>12</v>
      </c>
      <c r="B928" t="str">
        <f>"199"</f>
        <v>199</v>
      </c>
      <c r="C928" t="str">
        <f>"51"</f>
        <v>51</v>
      </c>
      <c r="D928" t="str">
        <f>"6144"</f>
        <v>6144</v>
      </c>
      <c r="E928" t="str">
        <f>"04"</f>
        <v>04</v>
      </c>
      <c r="F928" t="str">
        <f>"999"</f>
        <v>999</v>
      </c>
      <c r="G928" t="str">
        <f>"5"</f>
        <v>5</v>
      </c>
      <c r="H928" t="str">
        <f>"99"</f>
        <v>99</v>
      </c>
      <c r="I928" t="str">
        <f>"0"</f>
        <v>0</v>
      </c>
      <c r="J928" t="str">
        <f>"00"</f>
        <v>00</v>
      </c>
      <c r="K928" t="s">
        <v>30</v>
      </c>
      <c r="L928" s="1">
        <v>5841</v>
      </c>
    </row>
    <row r="929" spans="1:12" x14ac:dyDescent="0.25">
      <c r="A929" t="s">
        <v>12</v>
      </c>
      <c r="B929" t="str">
        <f>"199"</f>
        <v>199</v>
      </c>
      <c r="C929" t="str">
        <f>"51"</f>
        <v>51</v>
      </c>
      <c r="D929" t="str">
        <f>"6144"</f>
        <v>6144</v>
      </c>
      <c r="E929" t="str">
        <f>"00"</f>
        <v>00</v>
      </c>
      <c r="F929" t="str">
        <f>"804"</f>
        <v>804</v>
      </c>
      <c r="G929" t="str">
        <f>"5"</f>
        <v>5</v>
      </c>
      <c r="H929" t="str">
        <f>"99"</f>
        <v>99</v>
      </c>
      <c r="I929" t="str">
        <f>"0"</f>
        <v>0</v>
      </c>
      <c r="J929" t="str">
        <f>"00"</f>
        <v>00</v>
      </c>
      <c r="K929" t="s">
        <v>29</v>
      </c>
      <c r="L929" s="1">
        <v>61095</v>
      </c>
    </row>
    <row r="930" spans="1:12" x14ac:dyDescent="0.25">
      <c r="A930" t="s">
        <v>12</v>
      </c>
      <c r="B930" t="str">
        <f>"199"</f>
        <v>199</v>
      </c>
      <c r="C930" t="str">
        <f>"51"</f>
        <v>51</v>
      </c>
      <c r="D930" t="str">
        <f>"6145"</f>
        <v>6145</v>
      </c>
      <c r="E930" t="str">
        <f>"00"</f>
        <v>00</v>
      </c>
      <c r="F930" t="str">
        <f>"999"</f>
        <v>999</v>
      </c>
      <c r="G930" t="str">
        <f>"5"</f>
        <v>5</v>
      </c>
      <c r="H930" t="str">
        <f>"99"</f>
        <v>99</v>
      </c>
      <c r="I930" t="str">
        <f>"I"</f>
        <v>I</v>
      </c>
      <c r="J930" t="str">
        <f>"00"</f>
        <v>00</v>
      </c>
      <c r="K930" t="s">
        <v>430</v>
      </c>
      <c r="L930" s="1">
        <v>9000</v>
      </c>
    </row>
    <row r="931" spans="1:12" x14ac:dyDescent="0.25">
      <c r="A931" t="s">
        <v>12</v>
      </c>
      <c r="B931" t="str">
        <f>"199"</f>
        <v>199</v>
      </c>
      <c r="C931" t="str">
        <f>"51"</f>
        <v>51</v>
      </c>
      <c r="D931" t="str">
        <f>"6146"</f>
        <v>6146</v>
      </c>
      <c r="E931" t="str">
        <f>"00"</f>
        <v>00</v>
      </c>
      <c r="F931" t="str">
        <f>"804"</f>
        <v>804</v>
      </c>
      <c r="G931" t="str">
        <f>"5"</f>
        <v>5</v>
      </c>
      <c r="H931" t="str">
        <f>"99"</f>
        <v>99</v>
      </c>
      <c r="I931" t="str">
        <f>"0"</f>
        <v>0</v>
      </c>
      <c r="J931" t="str">
        <f>"00"</f>
        <v>00</v>
      </c>
      <c r="K931" t="s">
        <v>31</v>
      </c>
      <c r="L931" s="1">
        <v>20236</v>
      </c>
    </row>
    <row r="932" spans="1:12" x14ac:dyDescent="0.25">
      <c r="A932" t="s">
        <v>12</v>
      </c>
      <c r="B932" t="str">
        <f>"199"</f>
        <v>199</v>
      </c>
      <c r="C932" t="str">
        <f>"51"</f>
        <v>51</v>
      </c>
      <c r="D932" t="str">
        <f>"6149"</f>
        <v>6149</v>
      </c>
      <c r="E932" t="str">
        <f>"00"</f>
        <v>00</v>
      </c>
      <c r="F932" t="str">
        <f>"804"</f>
        <v>804</v>
      </c>
      <c r="G932" t="str">
        <f>"5"</f>
        <v>5</v>
      </c>
      <c r="H932" t="str">
        <f>"99"</f>
        <v>99</v>
      </c>
      <c r="I932" t="str">
        <f>"0"</f>
        <v>0</v>
      </c>
      <c r="J932" t="str">
        <f>"00"</f>
        <v>00</v>
      </c>
      <c r="K932" t="s">
        <v>32</v>
      </c>
      <c r="L932" s="1">
        <v>316</v>
      </c>
    </row>
    <row r="933" spans="1:12" x14ac:dyDescent="0.25">
      <c r="A933" t="s">
        <v>12</v>
      </c>
      <c r="B933" t="str">
        <f>"199"</f>
        <v>199</v>
      </c>
      <c r="C933" t="str">
        <f>"51"</f>
        <v>51</v>
      </c>
      <c r="D933" t="str">
        <f>"6239"</f>
        <v>6239</v>
      </c>
      <c r="E933" t="str">
        <f>"00"</f>
        <v>00</v>
      </c>
      <c r="F933" t="str">
        <f>"804"</f>
        <v>804</v>
      </c>
      <c r="G933" t="str">
        <f>"5"</f>
        <v>5</v>
      </c>
      <c r="H933" t="str">
        <f>"99"</f>
        <v>99</v>
      </c>
      <c r="I933" t="str">
        <f>"M"</f>
        <v>M</v>
      </c>
      <c r="J933" t="str">
        <f>"00"</f>
        <v>00</v>
      </c>
      <c r="K933" t="s">
        <v>44</v>
      </c>
      <c r="L933" s="1">
        <v>250</v>
      </c>
    </row>
    <row r="934" spans="1:12" x14ac:dyDescent="0.25">
      <c r="A934" t="s">
        <v>12</v>
      </c>
      <c r="B934" t="str">
        <f>"199"</f>
        <v>199</v>
      </c>
      <c r="C934" t="str">
        <f>"51"</f>
        <v>51</v>
      </c>
      <c r="D934" t="str">
        <f>"6249"</f>
        <v>6249</v>
      </c>
      <c r="E934" t="str">
        <f>"03"</f>
        <v>03</v>
      </c>
      <c r="F934" t="str">
        <f>"999"</f>
        <v>999</v>
      </c>
      <c r="G934" t="str">
        <f>"5"</f>
        <v>5</v>
      </c>
      <c r="H934" t="str">
        <f>"99"</f>
        <v>99</v>
      </c>
      <c r="I934" t="str">
        <f>"M"</f>
        <v>M</v>
      </c>
      <c r="J934" t="str">
        <f>"00"</f>
        <v>00</v>
      </c>
      <c r="K934" t="s">
        <v>431</v>
      </c>
      <c r="L934" s="1">
        <v>5000</v>
      </c>
    </row>
    <row r="935" spans="1:12" x14ac:dyDescent="0.25">
      <c r="A935" t="s">
        <v>12</v>
      </c>
      <c r="B935" t="str">
        <f>"199"</f>
        <v>199</v>
      </c>
      <c r="C935" t="str">
        <f>"51"</f>
        <v>51</v>
      </c>
      <c r="D935" t="str">
        <f>"6249"</f>
        <v>6249</v>
      </c>
      <c r="E935" t="str">
        <f>"01"</f>
        <v>01</v>
      </c>
      <c r="F935" t="str">
        <f>"999"</f>
        <v>999</v>
      </c>
      <c r="G935" t="str">
        <f>"5"</f>
        <v>5</v>
      </c>
      <c r="H935" t="str">
        <f>"99"</f>
        <v>99</v>
      </c>
      <c r="I935" t="str">
        <f>"M"</f>
        <v>M</v>
      </c>
      <c r="J935" t="str">
        <f>"00"</f>
        <v>00</v>
      </c>
      <c r="K935" t="s">
        <v>432</v>
      </c>
      <c r="L935" s="1">
        <v>15000</v>
      </c>
    </row>
    <row r="936" spans="1:12" x14ac:dyDescent="0.25">
      <c r="A936" t="s">
        <v>12</v>
      </c>
      <c r="B936" t="str">
        <f>"199"</f>
        <v>199</v>
      </c>
      <c r="C936" t="str">
        <f>"51"</f>
        <v>51</v>
      </c>
      <c r="D936" t="str">
        <f>"6249"</f>
        <v>6249</v>
      </c>
      <c r="E936" t="str">
        <f>"02"</f>
        <v>02</v>
      </c>
      <c r="F936" t="str">
        <f>"999"</f>
        <v>999</v>
      </c>
      <c r="G936" t="str">
        <f>"5"</f>
        <v>5</v>
      </c>
      <c r="H936" t="str">
        <f>"99"</f>
        <v>99</v>
      </c>
      <c r="I936" t="str">
        <f>"M"</f>
        <v>M</v>
      </c>
      <c r="J936" t="str">
        <f>"00"</f>
        <v>00</v>
      </c>
      <c r="K936" t="s">
        <v>433</v>
      </c>
      <c r="L936" s="1">
        <v>20000</v>
      </c>
    </row>
    <row r="937" spans="1:12" x14ac:dyDescent="0.25">
      <c r="A937" t="s">
        <v>12</v>
      </c>
      <c r="B937" t="str">
        <f>"199"</f>
        <v>199</v>
      </c>
      <c r="C937" t="str">
        <f>"51"</f>
        <v>51</v>
      </c>
      <c r="D937" t="str">
        <f>"6259"</f>
        <v>6259</v>
      </c>
      <c r="E937" t="str">
        <f>"01"</f>
        <v>01</v>
      </c>
      <c r="F937" t="str">
        <f>"804"</f>
        <v>804</v>
      </c>
      <c r="G937" t="str">
        <f>"5"</f>
        <v>5</v>
      </c>
      <c r="H937" t="str">
        <f>"99"</f>
        <v>99</v>
      </c>
      <c r="I937" t="str">
        <f>"U"</f>
        <v>U</v>
      </c>
      <c r="J937" t="str">
        <f>"01"</f>
        <v>01</v>
      </c>
      <c r="K937" t="s">
        <v>434</v>
      </c>
      <c r="L937" s="1">
        <v>500</v>
      </c>
    </row>
    <row r="938" spans="1:12" x14ac:dyDescent="0.25">
      <c r="A938" t="s">
        <v>12</v>
      </c>
      <c r="B938" t="str">
        <f>"199"</f>
        <v>199</v>
      </c>
      <c r="C938" t="str">
        <f>"51"</f>
        <v>51</v>
      </c>
      <c r="D938" t="str">
        <f>"6259"</f>
        <v>6259</v>
      </c>
      <c r="E938" t="str">
        <f>"01"</f>
        <v>01</v>
      </c>
      <c r="F938" t="str">
        <f>"804"</f>
        <v>804</v>
      </c>
      <c r="G938" t="str">
        <f>"5"</f>
        <v>5</v>
      </c>
      <c r="H938" t="str">
        <f>"99"</f>
        <v>99</v>
      </c>
      <c r="I938" t="str">
        <f>"U"</f>
        <v>U</v>
      </c>
      <c r="J938" t="str">
        <f>"02"</f>
        <v>02</v>
      </c>
      <c r="K938" t="s">
        <v>435</v>
      </c>
      <c r="L938" s="1">
        <v>500</v>
      </c>
    </row>
    <row r="939" spans="1:12" x14ac:dyDescent="0.25">
      <c r="A939" t="s">
        <v>12</v>
      </c>
      <c r="B939" t="str">
        <f>"199"</f>
        <v>199</v>
      </c>
      <c r="C939" t="str">
        <f>"51"</f>
        <v>51</v>
      </c>
      <c r="D939" t="str">
        <f>"6259"</f>
        <v>6259</v>
      </c>
      <c r="E939" t="str">
        <f>"04"</f>
        <v>04</v>
      </c>
      <c r="F939" t="str">
        <f>"804"</f>
        <v>804</v>
      </c>
      <c r="G939" t="str">
        <f>"5"</f>
        <v>5</v>
      </c>
      <c r="H939" t="str">
        <f>"99"</f>
        <v>99</v>
      </c>
      <c r="I939" t="str">
        <f>"U"</f>
        <v>U</v>
      </c>
      <c r="J939" t="str">
        <f>"00"</f>
        <v>00</v>
      </c>
      <c r="K939" t="s">
        <v>436</v>
      </c>
      <c r="L939" s="1">
        <v>500</v>
      </c>
    </row>
    <row r="940" spans="1:12" x14ac:dyDescent="0.25">
      <c r="A940" t="s">
        <v>12</v>
      </c>
      <c r="B940" t="str">
        <f>"199"</f>
        <v>199</v>
      </c>
      <c r="C940" t="str">
        <f>"51"</f>
        <v>51</v>
      </c>
      <c r="D940" t="str">
        <f>"6259"</f>
        <v>6259</v>
      </c>
      <c r="E940" t="str">
        <f>"06"</f>
        <v>06</v>
      </c>
      <c r="F940" t="str">
        <f>"804"</f>
        <v>804</v>
      </c>
      <c r="G940" t="str">
        <f>"5"</f>
        <v>5</v>
      </c>
      <c r="H940" t="str">
        <f>"99"</f>
        <v>99</v>
      </c>
      <c r="I940" t="str">
        <f>"U"</f>
        <v>U</v>
      </c>
      <c r="J940" t="str">
        <f>"00"</f>
        <v>00</v>
      </c>
      <c r="K940" t="s">
        <v>437</v>
      </c>
      <c r="L940" s="1">
        <v>1000</v>
      </c>
    </row>
    <row r="941" spans="1:12" x14ac:dyDescent="0.25">
      <c r="A941" t="s">
        <v>12</v>
      </c>
      <c r="B941" t="str">
        <f>"199"</f>
        <v>199</v>
      </c>
      <c r="C941" t="str">
        <f>"51"</f>
        <v>51</v>
      </c>
      <c r="D941" t="str">
        <f>"6259"</f>
        <v>6259</v>
      </c>
      <c r="E941" t="str">
        <f>"08"</f>
        <v>08</v>
      </c>
      <c r="F941" t="str">
        <f>"804"</f>
        <v>804</v>
      </c>
      <c r="G941" t="str">
        <f>"5"</f>
        <v>5</v>
      </c>
      <c r="H941" t="str">
        <f>"99"</f>
        <v>99</v>
      </c>
      <c r="I941" t="str">
        <f>"U"</f>
        <v>U</v>
      </c>
      <c r="J941" t="str">
        <f>"00"</f>
        <v>00</v>
      </c>
      <c r="K941" t="s">
        <v>438</v>
      </c>
      <c r="L941" s="1">
        <v>1000</v>
      </c>
    </row>
    <row r="942" spans="1:12" x14ac:dyDescent="0.25">
      <c r="A942" t="s">
        <v>12</v>
      </c>
      <c r="B942" t="str">
        <f>"199"</f>
        <v>199</v>
      </c>
      <c r="C942" t="str">
        <f>"51"</f>
        <v>51</v>
      </c>
      <c r="D942" t="str">
        <f>"6259"</f>
        <v>6259</v>
      </c>
      <c r="E942" t="str">
        <f>"10"</f>
        <v>10</v>
      </c>
      <c r="F942" t="str">
        <f>"804"</f>
        <v>804</v>
      </c>
      <c r="G942" t="str">
        <f>"5"</f>
        <v>5</v>
      </c>
      <c r="H942" t="str">
        <f>"99"</f>
        <v>99</v>
      </c>
      <c r="I942" t="str">
        <f>"U"</f>
        <v>U</v>
      </c>
      <c r="J942" t="str">
        <f>"00"</f>
        <v>00</v>
      </c>
      <c r="K942" t="s">
        <v>439</v>
      </c>
      <c r="L942" s="1">
        <v>1000</v>
      </c>
    </row>
    <row r="943" spans="1:12" x14ac:dyDescent="0.25">
      <c r="A943" t="s">
        <v>12</v>
      </c>
      <c r="B943" t="str">
        <f>"199"</f>
        <v>199</v>
      </c>
      <c r="C943" t="str">
        <f>"51"</f>
        <v>51</v>
      </c>
      <c r="D943" t="str">
        <f>"6259"</f>
        <v>6259</v>
      </c>
      <c r="E943" t="str">
        <f>"00"</f>
        <v>00</v>
      </c>
      <c r="F943" t="str">
        <f>"804"</f>
        <v>804</v>
      </c>
      <c r="G943" t="str">
        <f>"5"</f>
        <v>5</v>
      </c>
      <c r="H943" t="str">
        <f>"99"</f>
        <v>99</v>
      </c>
      <c r="I943" t="str">
        <f>"M"</f>
        <v>M</v>
      </c>
      <c r="J943" t="str">
        <f>"00"</f>
        <v>00</v>
      </c>
      <c r="K943" t="s">
        <v>440</v>
      </c>
      <c r="L943" s="1">
        <v>1700</v>
      </c>
    </row>
    <row r="944" spans="1:12" x14ac:dyDescent="0.25">
      <c r="A944" t="s">
        <v>12</v>
      </c>
      <c r="B944" t="str">
        <f>"199"</f>
        <v>199</v>
      </c>
      <c r="C944" t="str">
        <f>"51"</f>
        <v>51</v>
      </c>
      <c r="D944" t="str">
        <f>"6259"</f>
        <v>6259</v>
      </c>
      <c r="E944" t="str">
        <f>"09"</f>
        <v>09</v>
      </c>
      <c r="F944" t="str">
        <f>"804"</f>
        <v>804</v>
      </c>
      <c r="G944" t="str">
        <f>"5"</f>
        <v>5</v>
      </c>
      <c r="H944" t="str">
        <f>"99"</f>
        <v>99</v>
      </c>
      <c r="I944" t="str">
        <f>"U"</f>
        <v>U</v>
      </c>
      <c r="J944" t="str">
        <f>"00"</f>
        <v>00</v>
      </c>
      <c r="K944" t="s">
        <v>441</v>
      </c>
      <c r="L944" s="1">
        <v>3000</v>
      </c>
    </row>
    <row r="945" spans="1:12" x14ac:dyDescent="0.25">
      <c r="A945" t="s">
        <v>12</v>
      </c>
      <c r="B945" t="str">
        <f>"199"</f>
        <v>199</v>
      </c>
      <c r="C945" t="str">
        <f>"51"</f>
        <v>51</v>
      </c>
      <c r="D945" t="str">
        <f>"6259"</f>
        <v>6259</v>
      </c>
      <c r="E945" t="str">
        <f>"02"</f>
        <v>02</v>
      </c>
      <c r="F945" t="str">
        <f>"804"</f>
        <v>804</v>
      </c>
      <c r="G945" t="str">
        <f>"5"</f>
        <v>5</v>
      </c>
      <c r="H945" t="str">
        <f>"99"</f>
        <v>99</v>
      </c>
      <c r="I945" t="str">
        <f>"U"</f>
        <v>U</v>
      </c>
      <c r="J945" t="str">
        <f>"00"</f>
        <v>00</v>
      </c>
      <c r="K945" t="s">
        <v>442</v>
      </c>
      <c r="L945" s="1">
        <v>6000</v>
      </c>
    </row>
    <row r="946" spans="1:12" x14ac:dyDescent="0.25">
      <c r="A946" t="s">
        <v>12</v>
      </c>
      <c r="B946" t="str">
        <f>"199"</f>
        <v>199</v>
      </c>
      <c r="C946" t="str">
        <f>"51"</f>
        <v>51</v>
      </c>
      <c r="D946" t="str">
        <f>"6259"</f>
        <v>6259</v>
      </c>
      <c r="E946" t="str">
        <f>"03"</f>
        <v>03</v>
      </c>
      <c r="F946" t="str">
        <f>"804"</f>
        <v>804</v>
      </c>
      <c r="G946" t="str">
        <f>"5"</f>
        <v>5</v>
      </c>
      <c r="H946" t="str">
        <f>"99"</f>
        <v>99</v>
      </c>
      <c r="I946" t="str">
        <f>"U"</f>
        <v>U</v>
      </c>
      <c r="J946" t="str">
        <f>"00"</f>
        <v>00</v>
      </c>
      <c r="K946" t="s">
        <v>443</v>
      </c>
      <c r="L946" s="1">
        <v>9000</v>
      </c>
    </row>
    <row r="947" spans="1:12" x14ac:dyDescent="0.25">
      <c r="A947" t="s">
        <v>12</v>
      </c>
      <c r="B947" t="str">
        <f>"199"</f>
        <v>199</v>
      </c>
      <c r="C947" t="str">
        <f>"51"</f>
        <v>51</v>
      </c>
      <c r="D947" t="str">
        <f>"6259"</f>
        <v>6259</v>
      </c>
      <c r="E947" t="str">
        <f>"07"</f>
        <v>07</v>
      </c>
      <c r="F947" t="str">
        <f>"804"</f>
        <v>804</v>
      </c>
      <c r="G947" t="str">
        <f>"5"</f>
        <v>5</v>
      </c>
      <c r="H947" t="str">
        <f>"99"</f>
        <v>99</v>
      </c>
      <c r="I947" t="str">
        <f>"U"</f>
        <v>U</v>
      </c>
      <c r="J947" t="str">
        <f>"00"</f>
        <v>00</v>
      </c>
      <c r="K947" t="s">
        <v>444</v>
      </c>
      <c r="L947" s="1">
        <v>22000</v>
      </c>
    </row>
    <row r="948" spans="1:12" x14ac:dyDescent="0.25">
      <c r="A948" t="s">
        <v>12</v>
      </c>
      <c r="B948" t="str">
        <f>"199"</f>
        <v>199</v>
      </c>
      <c r="C948" t="str">
        <f>"51"</f>
        <v>51</v>
      </c>
      <c r="D948" t="str">
        <f>"6259"</f>
        <v>6259</v>
      </c>
      <c r="E948" t="str">
        <f>"01"</f>
        <v>01</v>
      </c>
      <c r="F948" t="str">
        <f>"804"</f>
        <v>804</v>
      </c>
      <c r="G948" t="str">
        <f>"5"</f>
        <v>5</v>
      </c>
      <c r="H948" t="str">
        <f>"99"</f>
        <v>99</v>
      </c>
      <c r="I948" t="str">
        <f>"U"</f>
        <v>U</v>
      </c>
      <c r="J948" t="str">
        <f>"00"</f>
        <v>00</v>
      </c>
      <c r="K948" t="s">
        <v>445</v>
      </c>
      <c r="L948" s="1">
        <v>55000</v>
      </c>
    </row>
    <row r="949" spans="1:12" x14ac:dyDescent="0.25">
      <c r="A949" t="s">
        <v>12</v>
      </c>
      <c r="B949" t="str">
        <f>"199"</f>
        <v>199</v>
      </c>
      <c r="C949" t="str">
        <f>"51"</f>
        <v>51</v>
      </c>
      <c r="D949" t="str">
        <f>"6259"</f>
        <v>6259</v>
      </c>
      <c r="E949" t="str">
        <f>"05"</f>
        <v>05</v>
      </c>
      <c r="F949" t="str">
        <f>"804"</f>
        <v>804</v>
      </c>
      <c r="G949" t="str">
        <f>"5"</f>
        <v>5</v>
      </c>
      <c r="H949" t="str">
        <f>"99"</f>
        <v>99</v>
      </c>
      <c r="I949" t="str">
        <f>"U"</f>
        <v>U</v>
      </c>
      <c r="J949" t="str">
        <f>"00"</f>
        <v>00</v>
      </c>
      <c r="K949" t="s">
        <v>446</v>
      </c>
      <c r="L949" s="1">
        <v>285450</v>
      </c>
    </row>
    <row r="950" spans="1:12" x14ac:dyDescent="0.25">
      <c r="A950" t="s">
        <v>12</v>
      </c>
      <c r="B950" t="str">
        <f>"199"</f>
        <v>199</v>
      </c>
      <c r="C950" t="str">
        <f>"51"</f>
        <v>51</v>
      </c>
      <c r="D950" t="str">
        <f>"6269"</f>
        <v>6269</v>
      </c>
      <c r="E950" t="str">
        <f>"00"</f>
        <v>00</v>
      </c>
      <c r="F950" t="str">
        <f>"999"</f>
        <v>999</v>
      </c>
      <c r="G950" t="str">
        <f>"5"</f>
        <v>5</v>
      </c>
      <c r="H950" t="str">
        <f>"99"</f>
        <v>99</v>
      </c>
      <c r="I950" t="str">
        <f>"M"</f>
        <v>M</v>
      </c>
      <c r="J950" t="str">
        <f>"00"</f>
        <v>00</v>
      </c>
      <c r="K950" t="s">
        <v>447</v>
      </c>
      <c r="L950" s="1">
        <v>2500</v>
      </c>
    </row>
    <row r="951" spans="1:12" x14ac:dyDescent="0.25">
      <c r="A951" t="s">
        <v>12</v>
      </c>
      <c r="B951" t="str">
        <f>"199"</f>
        <v>199</v>
      </c>
      <c r="C951" t="str">
        <f>"51"</f>
        <v>51</v>
      </c>
      <c r="D951" t="str">
        <f>"6269"</f>
        <v>6269</v>
      </c>
      <c r="E951" t="str">
        <f>"00"</f>
        <v>00</v>
      </c>
      <c r="F951" t="str">
        <f>"804"</f>
        <v>804</v>
      </c>
      <c r="G951" t="str">
        <f>"5"</f>
        <v>5</v>
      </c>
      <c r="H951" t="str">
        <f>"99"</f>
        <v>99</v>
      </c>
      <c r="I951" t="str">
        <f>"M"</f>
        <v>M</v>
      </c>
      <c r="J951" t="str">
        <f>"00"</f>
        <v>00</v>
      </c>
      <c r="K951" t="s">
        <v>448</v>
      </c>
      <c r="L951" s="1">
        <v>5000</v>
      </c>
    </row>
    <row r="952" spans="1:12" x14ac:dyDescent="0.25">
      <c r="A952" t="s">
        <v>12</v>
      </c>
      <c r="B952" t="str">
        <f>"199"</f>
        <v>199</v>
      </c>
      <c r="C952" t="str">
        <f>"51"</f>
        <v>51</v>
      </c>
      <c r="D952" t="str">
        <f>"6299"</f>
        <v>6299</v>
      </c>
      <c r="E952" t="str">
        <f>"20"</f>
        <v>20</v>
      </c>
      <c r="F952" t="str">
        <f>"804"</f>
        <v>804</v>
      </c>
      <c r="G952" t="str">
        <f>"5"</f>
        <v>5</v>
      </c>
      <c r="H952" t="str">
        <f>"99"</f>
        <v>99</v>
      </c>
      <c r="I952" t="str">
        <f>"M"</f>
        <v>M</v>
      </c>
      <c r="J952" t="str">
        <f>"00"</f>
        <v>00</v>
      </c>
      <c r="K952" t="s">
        <v>66</v>
      </c>
      <c r="L952" s="1">
        <v>1000</v>
      </c>
    </row>
    <row r="953" spans="1:12" x14ac:dyDescent="0.25">
      <c r="A953" t="s">
        <v>12</v>
      </c>
      <c r="B953" t="str">
        <f>"199"</f>
        <v>199</v>
      </c>
      <c r="C953" t="str">
        <f>"51"</f>
        <v>51</v>
      </c>
      <c r="D953" t="str">
        <f>"6299"</f>
        <v>6299</v>
      </c>
      <c r="E953" t="str">
        <f>"02"</f>
        <v>02</v>
      </c>
      <c r="F953" t="str">
        <f>"804"</f>
        <v>804</v>
      </c>
      <c r="G953" t="str">
        <f>"5"</f>
        <v>5</v>
      </c>
      <c r="H953" t="str">
        <f>"99"</f>
        <v>99</v>
      </c>
      <c r="I953" t="str">
        <f>"M"</f>
        <v>M</v>
      </c>
      <c r="J953" t="str">
        <f>"00"</f>
        <v>00</v>
      </c>
      <c r="K953" t="s">
        <v>449</v>
      </c>
      <c r="L953" s="1">
        <v>3000</v>
      </c>
    </row>
    <row r="954" spans="1:12" x14ac:dyDescent="0.25">
      <c r="A954" t="s">
        <v>12</v>
      </c>
      <c r="B954" t="str">
        <f>"199"</f>
        <v>199</v>
      </c>
      <c r="C954" t="str">
        <f>"51"</f>
        <v>51</v>
      </c>
      <c r="D954" t="str">
        <f>"6299"</f>
        <v>6299</v>
      </c>
      <c r="E954" t="str">
        <f>"05"</f>
        <v>05</v>
      </c>
      <c r="F954" t="str">
        <f>"999"</f>
        <v>999</v>
      </c>
      <c r="G954" t="str">
        <f>"5"</f>
        <v>5</v>
      </c>
      <c r="H954" t="str">
        <f>"99"</f>
        <v>99</v>
      </c>
      <c r="I954" t="str">
        <f>"M"</f>
        <v>M</v>
      </c>
      <c r="J954" t="str">
        <f>"00"</f>
        <v>00</v>
      </c>
      <c r="K954" t="s">
        <v>450</v>
      </c>
      <c r="L954" s="1">
        <v>3000</v>
      </c>
    </row>
    <row r="955" spans="1:12" x14ac:dyDescent="0.25">
      <c r="A955" t="s">
        <v>12</v>
      </c>
      <c r="B955" t="str">
        <f>"199"</f>
        <v>199</v>
      </c>
      <c r="C955" t="str">
        <f>"51"</f>
        <v>51</v>
      </c>
      <c r="D955" t="str">
        <f>"6299"</f>
        <v>6299</v>
      </c>
      <c r="E955" t="str">
        <f>"01"</f>
        <v>01</v>
      </c>
      <c r="F955" t="str">
        <f>"804"</f>
        <v>804</v>
      </c>
      <c r="G955" t="str">
        <f>"5"</f>
        <v>5</v>
      </c>
      <c r="H955" t="str">
        <f>"99"</f>
        <v>99</v>
      </c>
      <c r="I955" t="str">
        <f>"M"</f>
        <v>M</v>
      </c>
      <c r="J955" t="str">
        <f>"00"</f>
        <v>00</v>
      </c>
      <c r="K955" t="s">
        <v>451</v>
      </c>
      <c r="L955" s="1">
        <v>7500</v>
      </c>
    </row>
    <row r="956" spans="1:12" x14ac:dyDescent="0.25">
      <c r="A956" t="s">
        <v>12</v>
      </c>
      <c r="B956" t="str">
        <f>"199"</f>
        <v>199</v>
      </c>
      <c r="C956" t="str">
        <f>"51"</f>
        <v>51</v>
      </c>
      <c r="D956" t="str">
        <f>"6299"</f>
        <v>6299</v>
      </c>
      <c r="E956" t="str">
        <f>"00"</f>
        <v>00</v>
      </c>
      <c r="F956" t="str">
        <f>"804"</f>
        <v>804</v>
      </c>
      <c r="G956" t="str">
        <f>"5"</f>
        <v>5</v>
      </c>
      <c r="H956" t="str">
        <f>"99"</f>
        <v>99</v>
      </c>
      <c r="I956" t="str">
        <f>"M"</f>
        <v>M</v>
      </c>
      <c r="J956" t="str">
        <f>"00"</f>
        <v>00</v>
      </c>
      <c r="K956" t="s">
        <v>272</v>
      </c>
      <c r="L956" s="1">
        <v>10000</v>
      </c>
    </row>
    <row r="957" spans="1:12" x14ac:dyDescent="0.25">
      <c r="A957" t="s">
        <v>12</v>
      </c>
      <c r="B957" t="str">
        <f>"199"</f>
        <v>199</v>
      </c>
      <c r="C957" t="str">
        <f>"51"</f>
        <v>51</v>
      </c>
      <c r="D957" t="str">
        <f>"6299"</f>
        <v>6299</v>
      </c>
      <c r="E957" t="str">
        <f>"08"</f>
        <v>08</v>
      </c>
      <c r="F957" t="str">
        <f>"999"</f>
        <v>999</v>
      </c>
      <c r="G957" t="str">
        <f>"5"</f>
        <v>5</v>
      </c>
      <c r="H957" t="str">
        <f>"99"</f>
        <v>99</v>
      </c>
      <c r="I957" t="str">
        <f>"M"</f>
        <v>M</v>
      </c>
      <c r="J957" t="str">
        <f>"00"</f>
        <v>00</v>
      </c>
      <c r="K957" t="s">
        <v>452</v>
      </c>
      <c r="L957" s="1">
        <v>10000</v>
      </c>
    </row>
    <row r="958" spans="1:12" x14ac:dyDescent="0.25">
      <c r="A958" t="s">
        <v>12</v>
      </c>
      <c r="B958" t="str">
        <f>"199"</f>
        <v>199</v>
      </c>
      <c r="C958" t="str">
        <f>"51"</f>
        <v>51</v>
      </c>
      <c r="D958" t="str">
        <f>"6299"</f>
        <v>6299</v>
      </c>
      <c r="E958" t="str">
        <f>"03"</f>
        <v>03</v>
      </c>
      <c r="F958" t="str">
        <f>"999"</f>
        <v>999</v>
      </c>
      <c r="G958" t="str">
        <f>"5"</f>
        <v>5</v>
      </c>
      <c r="H958" t="str">
        <f>"99"</f>
        <v>99</v>
      </c>
      <c r="I958" t="str">
        <f>"M"</f>
        <v>M</v>
      </c>
      <c r="J958" t="str">
        <f>"00"</f>
        <v>00</v>
      </c>
      <c r="K958" t="s">
        <v>453</v>
      </c>
      <c r="L958" s="1">
        <v>12000</v>
      </c>
    </row>
    <row r="959" spans="1:12" x14ac:dyDescent="0.25">
      <c r="A959" t="s">
        <v>12</v>
      </c>
      <c r="B959" t="str">
        <f>"199"</f>
        <v>199</v>
      </c>
      <c r="C959" t="str">
        <f>"51"</f>
        <v>51</v>
      </c>
      <c r="D959" t="str">
        <f>"6299"</f>
        <v>6299</v>
      </c>
      <c r="E959" t="str">
        <f>"04"</f>
        <v>04</v>
      </c>
      <c r="F959" t="str">
        <f>"999"</f>
        <v>999</v>
      </c>
      <c r="G959" t="str">
        <f>"5"</f>
        <v>5</v>
      </c>
      <c r="H959" t="str">
        <f>"99"</f>
        <v>99</v>
      </c>
      <c r="I959" t="str">
        <f>"M"</f>
        <v>M</v>
      </c>
      <c r="J959" t="str">
        <f>"00"</f>
        <v>00</v>
      </c>
      <c r="K959" t="s">
        <v>454</v>
      </c>
      <c r="L959" s="1">
        <v>25000</v>
      </c>
    </row>
    <row r="960" spans="1:12" x14ac:dyDescent="0.25">
      <c r="A960" t="s">
        <v>12</v>
      </c>
      <c r="B960" t="str">
        <f>"199"</f>
        <v>199</v>
      </c>
      <c r="C960" t="str">
        <f>"51"</f>
        <v>51</v>
      </c>
      <c r="D960" t="str">
        <f>"6299"</f>
        <v>6299</v>
      </c>
      <c r="E960" t="str">
        <f>"06"</f>
        <v>06</v>
      </c>
      <c r="F960" t="str">
        <f>"804"</f>
        <v>804</v>
      </c>
      <c r="G960" t="str">
        <f>"5"</f>
        <v>5</v>
      </c>
      <c r="H960" t="str">
        <f>"99"</f>
        <v>99</v>
      </c>
      <c r="I960" t="str">
        <f>"M"</f>
        <v>M</v>
      </c>
      <c r="J960" t="str">
        <f>"00"</f>
        <v>00</v>
      </c>
      <c r="K960" t="s">
        <v>455</v>
      </c>
      <c r="L960" s="1">
        <v>30000</v>
      </c>
    </row>
    <row r="961" spans="1:12" x14ac:dyDescent="0.25">
      <c r="A961" t="s">
        <v>12</v>
      </c>
      <c r="B961" t="str">
        <f>"199"</f>
        <v>199</v>
      </c>
      <c r="C961" t="str">
        <f>"51"</f>
        <v>51</v>
      </c>
      <c r="D961" t="str">
        <f>"6299"</f>
        <v>6299</v>
      </c>
      <c r="E961" t="str">
        <f>"01"</f>
        <v>01</v>
      </c>
      <c r="F961" t="str">
        <f>"999"</f>
        <v>999</v>
      </c>
      <c r="G961" t="str">
        <f>"5"</f>
        <v>5</v>
      </c>
      <c r="H961" t="str">
        <f>"99"</f>
        <v>99</v>
      </c>
      <c r="I961" t="str">
        <f>"M"</f>
        <v>M</v>
      </c>
      <c r="J961" t="str">
        <f>"00"</f>
        <v>00</v>
      </c>
      <c r="K961" t="s">
        <v>456</v>
      </c>
      <c r="L961" s="1">
        <v>35000</v>
      </c>
    </row>
    <row r="962" spans="1:12" x14ac:dyDescent="0.25">
      <c r="A962" t="s">
        <v>12</v>
      </c>
      <c r="B962" t="str">
        <f>"199"</f>
        <v>199</v>
      </c>
      <c r="C962" t="str">
        <f>"51"</f>
        <v>51</v>
      </c>
      <c r="D962" t="str">
        <f>"6311"</f>
        <v>6311</v>
      </c>
      <c r="E962" t="str">
        <f>"00"</f>
        <v>00</v>
      </c>
      <c r="F962" t="str">
        <f>"804"</f>
        <v>804</v>
      </c>
      <c r="G962" t="str">
        <f>"5"</f>
        <v>5</v>
      </c>
      <c r="H962" t="str">
        <f>"99"</f>
        <v>99</v>
      </c>
      <c r="I962" t="str">
        <f>"M"</f>
        <v>M</v>
      </c>
      <c r="J962" t="str">
        <f>"00"</f>
        <v>00</v>
      </c>
      <c r="K962" t="s">
        <v>457</v>
      </c>
      <c r="L962" s="1">
        <v>5000</v>
      </c>
    </row>
    <row r="963" spans="1:12" x14ac:dyDescent="0.25">
      <c r="A963" t="s">
        <v>12</v>
      </c>
      <c r="B963" t="str">
        <f>"199"</f>
        <v>199</v>
      </c>
      <c r="C963" t="str">
        <f>"51"</f>
        <v>51</v>
      </c>
      <c r="D963" t="str">
        <f>"6318"</f>
        <v>6318</v>
      </c>
      <c r="E963" t="str">
        <f>"01"</f>
        <v>01</v>
      </c>
      <c r="F963" t="str">
        <f>"804"</f>
        <v>804</v>
      </c>
      <c r="G963" t="str">
        <f>"5"</f>
        <v>5</v>
      </c>
      <c r="H963" t="str">
        <f>"99"</f>
        <v>99</v>
      </c>
      <c r="I963" t="str">
        <f>"M"</f>
        <v>M</v>
      </c>
      <c r="J963" t="str">
        <f>"00"</f>
        <v>00</v>
      </c>
      <c r="K963" t="s">
        <v>458</v>
      </c>
      <c r="L963" s="1">
        <v>1500</v>
      </c>
    </row>
    <row r="964" spans="1:12" x14ac:dyDescent="0.25">
      <c r="A964" t="s">
        <v>12</v>
      </c>
      <c r="B964" t="str">
        <f>"199"</f>
        <v>199</v>
      </c>
      <c r="C964" t="str">
        <f>"51"</f>
        <v>51</v>
      </c>
      <c r="D964" t="str">
        <f>"6318"</f>
        <v>6318</v>
      </c>
      <c r="E964" t="str">
        <f>"00"</f>
        <v>00</v>
      </c>
      <c r="F964" t="str">
        <f>"804"</f>
        <v>804</v>
      </c>
      <c r="G964" t="str">
        <f>"5"</f>
        <v>5</v>
      </c>
      <c r="H964" t="str">
        <f>"99"</f>
        <v>99</v>
      </c>
      <c r="I964" t="str">
        <f>"M"</f>
        <v>M</v>
      </c>
      <c r="J964" t="str">
        <f>"00"</f>
        <v>00</v>
      </c>
      <c r="K964" t="s">
        <v>459</v>
      </c>
      <c r="L964" s="1">
        <v>2500</v>
      </c>
    </row>
    <row r="965" spans="1:12" x14ac:dyDescent="0.25">
      <c r="A965" t="s">
        <v>12</v>
      </c>
      <c r="B965" t="str">
        <f>"199"</f>
        <v>199</v>
      </c>
      <c r="C965" t="str">
        <f>"51"</f>
        <v>51</v>
      </c>
      <c r="D965" t="str">
        <f>"6319"</f>
        <v>6319</v>
      </c>
      <c r="E965" t="str">
        <f>"00"</f>
        <v>00</v>
      </c>
      <c r="F965" t="str">
        <f>"804"</f>
        <v>804</v>
      </c>
      <c r="G965" t="str">
        <f>"5"</f>
        <v>5</v>
      </c>
      <c r="H965" t="str">
        <f>"99"</f>
        <v>99</v>
      </c>
      <c r="I965" t="str">
        <f>"M"</f>
        <v>M</v>
      </c>
      <c r="J965" t="str">
        <f>"00"</f>
        <v>00</v>
      </c>
      <c r="K965" t="s">
        <v>460</v>
      </c>
      <c r="L965" s="1">
        <v>4000</v>
      </c>
    </row>
    <row r="966" spans="1:12" x14ac:dyDescent="0.25">
      <c r="A966" t="s">
        <v>12</v>
      </c>
      <c r="B966" t="str">
        <f>"199"</f>
        <v>199</v>
      </c>
      <c r="C966" t="str">
        <f>"51"</f>
        <v>51</v>
      </c>
      <c r="D966" t="str">
        <f>"6319"</f>
        <v>6319</v>
      </c>
      <c r="E966" t="str">
        <f>"01"</f>
        <v>01</v>
      </c>
      <c r="F966" t="str">
        <f>"999"</f>
        <v>999</v>
      </c>
      <c r="G966" t="str">
        <f>"5"</f>
        <v>5</v>
      </c>
      <c r="H966" t="str">
        <f>"99"</f>
        <v>99</v>
      </c>
      <c r="I966" t="str">
        <f>"M"</f>
        <v>M</v>
      </c>
      <c r="J966" t="str">
        <f>"00"</f>
        <v>00</v>
      </c>
      <c r="K966" t="s">
        <v>461</v>
      </c>
      <c r="L966" s="1">
        <v>5000</v>
      </c>
    </row>
    <row r="967" spans="1:12" x14ac:dyDescent="0.25">
      <c r="A967" t="s">
        <v>12</v>
      </c>
      <c r="B967" t="str">
        <f>"199"</f>
        <v>199</v>
      </c>
      <c r="C967" t="str">
        <f>"51"</f>
        <v>51</v>
      </c>
      <c r="D967" t="str">
        <f>"6319"</f>
        <v>6319</v>
      </c>
      <c r="E967" t="str">
        <f>"02"</f>
        <v>02</v>
      </c>
      <c r="F967" t="str">
        <f>"804"</f>
        <v>804</v>
      </c>
      <c r="G967" t="str">
        <f>"5"</f>
        <v>5</v>
      </c>
      <c r="H967" t="str">
        <f>"99"</f>
        <v>99</v>
      </c>
      <c r="I967" t="str">
        <f>"M"</f>
        <v>M</v>
      </c>
      <c r="J967" t="str">
        <f>"00"</f>
        <v>00</v>
      </c>
      <c r="K967" t="s">
        <v>462</v>
      </c>
      <c r="L967" s="1">
        <v>5000</v>
      </c>
    </row>
    <row r="968" spans="1:12" x14ac:dyDescent="0.25">
      <c r="A968" t="s">
        <v>12</v>
      </c>
      <c r="B968" t="str">
        <f>"199"</f>
        <v>199</v>
      </c>
      <c r="C968" t="str">
        <f>"51"</f>
        <v>51</v>
      </c>
      <c r="D968" t="str">
        <f>"6319"</f>
        <v>6319</v>
      </c>
      <c r="E968" t="str">
        <f>"03"</f>
        <v>03</v>
      </c>
      <c r="F968" t="str">
        <f>"999"</f>
        <v>999</v>
      </c>
      <c r="G968" t="str">
        <f>"5"</f>
        <v>5</v>
      </c>
      <c r="H968" t="str">
        <f>"99"</f>
        <v>99</v>
      </c>
      <c r="I968" t="str">
        <f>"M"</f>
        <v>M</v>
      </c>
      <c r="J968" t="str">
        <f>"00"</f>
        <v>00</v>
      </c>
      <c r="K968" t="s">
        <v>463</v>
      </c>
      <c r="L968" s="1">
        <v>5000</v>
      </c>
    </row>
    <row r="969" spans="1:12" x14ac:dyDescent="0.25">
      <c r="A969" t="s">
        <v>12</v>
      </c>
      <c r="B969" t="str">
        <f>"199"</f>
        <v>199</v>
      </c>
      <c r="C969" t="str">
        <f>"51"</f>
        <v>51</v>
      </c>
      <c r="D969" t="str">
        <f>"6319"</f>
        <v>6319</v>
      </c>
      <c r="E969" t="str">
        <f>"04"</f>
        <v>04</v>
      </c>
      <c r="F969" t="str">
        <f>"804"</f>
        <v>804</v>
      </c>
      <c r="G969" t="str">
        <f>"5"</f>
        <v>5</v>
      </c>
      <c r="H969" t="str">
        <f>"99"</f>
        <v>99</v>
      </c>
      <c r="I969" t="str">
        <f>"M"</f>
        <v>M</v>
      </c>
      <c r="J969" t="str">
        <f>"00"</f>
        <v>00</v>
      </c>
      <c r="K969" t="s">
        <v>464</v>
      </c>
      <c r="L969" s="1">
        <v>5000</v>
      </c>
    </row>
    <row r="970" spans="1:12" x14ac:dyDescent="0.25">
      <c r="A970" t="s">
        <v>12</v>
      </c>
      <c r="B970" t="str">
        <f>"199"</f>
        <v>199</v>
      </c>
      <c r="C970" t="str">
        <f>"51"</f>
        <v>51</v>
      </c>
      <c r="D970" t="str">
        <f>"6319"</f>
        <v>6319</v>
      </c>
      <c r="E970" t="str">
        <f>"01"</f>
        <v>01</v>
      </c>
      <c r="F970" t="str">
        <f>"804"</f>
        <v>804</v>
      </c>
      <c r="G970" t="str">
        <f>"5"</f>
        <v>5</v>
      </c>
      <c r="H970" t="str">
        <f>"99"</f>
        <v>99</v>
      </c>
      <c r="I970" t="str">
        <f>"M"</f>
        <v>M</v>
      </c>
      <c r="J970" t="str">
        <f>"00"</f>
        <v>00</v>
      </c>
      <c r="K970" t="s">
        <v>465</v>
      </c>
      <c r="L970" s="1">
        <v>6000</v>
      </c>
    </row>
    <row r="971" spans="1:12" x14ac:dyDescent="0.25">
      <c r="A971" t="s">
        <v>12</v>
      </c>
      <c r="B971" t="str">
        <f>"199"</f>
        <v>199</v>
      </c>
      <c r="C971" t="str">
        <f>"51"</f>
        <v>51</v>
      </c>
      <c r="D971" t="str">
        <f>"6319"</f>
        <v>6319</v>
      </c>
      <c r="E971" t="str">
        <f>"04"</f>
        <v>04</v>
      </c>
      <c r="F971" t="str">
        <f>"999"</f>
        <v>999</v>
      </c>
      <c r="G971" t="str">
        <f>"5"</f>
        <v>5</v>
      </c>
      <c r="H971" t="str">
        <f>"99"</f>
        <v>99</v>
      </c>
      <c r="I971" t="str">
        <f>"M"</f>
        <v>M</v>
      </c>
      <c r="J971" t="str">
        <f>"00"</f>
        <v>00</v>
      </c>
      <c r="K971" t="s">
        <v>466</v>
      </c>
      <c r="L971" s="1">
        <v>8500</v>
      </c>
    </row>
    <row r="972" spans="1:12" x14ac:dyDescent="0.25">
      <c r="A972" t="s">
        <v>12</v>
      </c>
      <c r="B972" t="str">
        <f>"199"</f>
        <v>199</v>
      </c>
      <c r="C972" t="str">
        <f>"51"</f>
        <v>51</v>
      </c>
      <c r="D972" t="str">
        <f>"6319"</f>
        <v>6319</v>
      </c>
      <c r="E972" t="str">
        <f>"02"</f>
        <v>02</v>
      </c>
      <c r="F972" t="str">
        <f>"999"</f>
        <v>999</v>
      </c>
      <c r="G972" t="str">
        <f>"5"</f>
        <v>5</v>
      </c>
      <c r="H972" t="str">
        <f>"99"</f>
        <v>99</v>
      </c>
      <c r="I972" t="str">
        <f>"M"</f>
        <v>M</v>
      </c>
      <c r="J972" t="str">
        <f>"00"</f>
        <v>00</v>
      </c>
      <c r="K972" t="s">
        <v>467</v>
      </c>
      <c r="L972" s="1">
        <v>65000</v>
      </c>
    </row>
    <row r="973" spans="1:12" x14ac:dyDescent="0.25">
      <c r="A973" t="s">
        <v>12</v>
      </c>
      <c r="B973" t="str">
        <f>"199"</f>
        <v>199</v>
      </c>
      <c r="C973" t="str">
        <f>"51"</f>
        <v>51</v>
      </c>
      <c r="D973" t="str">
        <f>"6319"</f>
        <v>6319</v>
      </c>
      <c r="E973" t="str">
        <f>"00"</f>
        <v>00</v>
      </c>
      <c r="F973" t="str">
        <f>"999"</f>
        <v>999</v>
      </c>
      <c r="G973" t="str">
        <f>"5"</f>
        <v>5</v>
      </c>
      <c r="H973" t="str">
        <f>"99"</f>
        <v>99</v>
      </c>
      <c r="I973" t="str">
        <f>"M"</f>
        <v>M</v>
      </c>
      <c r="J973" t="str">
        <f>"00"</f>
        <v>00</v>
      </c>
      <c r="K973" t="s">
        <v>468</v>
      </c>
      <c r="L973" s="1">
        <v>100000</v>
      </c>
    </row>
    <row r="974" spans="1:12" x14ac:dyDescent="0.25">
      <c r="A974" t="s">
        <v>12</v>
      </c>
      <c r="B974" t="str">
        <f>"199"</f>
        <v>199</v>
      </c>
      <c r="C974" t="str">
        <f>"51"</f>
        <v>51</v>
      </c>
      <c r="D974" t="str">
        <f>"6398"</f>
        <v>6398</v>
      </c>
      <c r="E974" t="str">
        <f>"01"</f>
        <v>01</v>
      </c>
      <c r="F974" t="str">
        <f>"999"</f>
        <v>999</v>
      </c>
      <c r="G974" t="str">
        <f>"5"</f>
        <v>5</v>
      </c>
      <c r="H974" t="str">
        <f>"99"</f>
        <v>99</v>
      </c>
      <c r="I974" t="str">
        <f>"M"</f>
        <v>M</v>
      </c>
      <c r="J974" t="str">
        <f>"00"</f>
        <v>00</v>
      </c>
      <c r="K974" t="s">
        <v>469</v>
      </c>
      <c r="L974" s="1">
        <v>1000</v>
      </c>
    </row>
    <row r="975" spans="1:12" x14ac:dyDescent="0.25">
      <c r="A975" t="s">
        <v>12</v>
      </c>
      <c r="B975" t="str">
        <f>"199"</f>
        <v>199</v>
      </c>
      <c r="C975" t="str">
        <f>"51"</f>
        <v>51</v>
      </c>
      <c r="D975" t="str">
        <f>"6398"</f>
        <v>6398</v>
      </c>
      <c r="E975" t="str">
        <f>"00"</f>
        <v>00</v>
      </c>
      <c r="F975" t="str">
        <f>"804"</f>
        <v>804</v>
      </c>
      <c r="G975" t="str">
        <f>"5"</f>
        <v>5</v>
      </c>
      <c r="H975" t="str">
        <f>"99"</f>
        <v>99</v>
      </c>
      <c r="I975" t="str">
        <f>"M"</f>
        <v>M</v>
      </c>
      <c r="J975" t="str">
        <f>"00"</f>
        <v>00</v>
      </c>
      <c r="K975" t="s">
        <v>470</v>
      </c>
      <c r="L975" s="1">
        <v>2000</v>
      </c>
    </row>
    <row r="976" spans="1:12" x14ac:dyDescent="0.25">
      <c r="A976" t="s">
        <v>12</v>
      </c>
      <c r="B976" t="str">
        <f>"199"</f>
        <v>199</v>
      </c>
      <c r="C976" t="str">
        <f>"51"</f>
        <v>51</v>
      </c>
      <c r="D976" t="str">
        <f>"6398"</f>
        <v>6398</v>
      </c>
      <c r="E976" t="str">
        <f>"00"</f>
        <v>00</v>
      </c>
      <c r="F976" t="str">
        <f>"999"</f>
        <v>999</v>
      </c>
      <c r="G976" t="str">
        <f>"5"</f>
        <v>5</v>
      </c>
      <c r="H976" t="str">
        <f>"99"</f>
        <v>99</v>
      </c>
      <c r="I976" t="str">
        <f>"M"</f>
        <v>M</v>
      </c>
      <c r="J976" t="str">
        <f>"00"</f>
        <v>00</v>
      </c>
      <c r="K976" t="s">
        <v>471</v>
      </c>
      <c r="L976" s="1">
        <v>10000</v>
      </c>
    </row>
    <row r="977" spans="1:12" x14ac:dyDescent="0.25">
      <c r="A977" t="s">
        <v>12</v>
      </c>
      <c r="B977" t="str">
        <f>"199"</f>
        <v>199</v>
      </c>
      <c r="C977" t="str">
        <f>"51"</f>
        <v>51</v>
      </c>
      <c r="D977" t="str">
        <f>"6399"</f>
        <v>6399</v>
      </c>
      <c r="E977" t="str">
        <f>"01"</f>
        <v>01</v>
      </c>
      <c r="F977" t="str">
        <f>"804"</f>
        <v>804</v>
      </c>
      <c r="G977" t="str">
        <f>"5"</f>
        <v>5</v>
      </c>
      <c r="H977" t="str">
        <f>"99"</f>
        <v>99</v>
      </c>
      <c r="I977" t="str">
        <f>"M"</f>
        <v>M</v>
      </c>
      <c r="J977" t="str">
        <f>"00"</f>
        <v>00</v>
      </c>
      <c r="K977" t="s">
        <v>472</v>
      </c>
      <c r="L977" s="1">
        <v>3000</v>
      </c>
    </row>
    <row r="978" spans="1:12" x14ac:dyDescent="0.25">
      <c r="A978" t="s">
        <v>12</v>
      </c>
      <c r="B978" t="str">
        <f>"199"</f>
        <v>199</v>
      </c>
      <c r="C978" t="str">
        <f>"51"</f>
        <v>51</v>
      </c>
      <c r="D978" t="str">
        <f>"6399"</f>
        <v>6399</v>
      </c>
      <c r="E978" t="str">
        <f>"00"</f>
        <v>00</v>
      </c>
      <c r="F978" t="str">
        <f>"102"</f>
        <v>102</v>
      </c>
      <c r="G978" t="str">
        <f>"5"</f>
        <v>5</v>
      </c>
      <c r="H978" t="str">
        <f>"99"</f>
        <v>99</v>
      </c>
      <c r="I978" t="str">
        <f>"M"</f>
        <v>M</v>
      </c>
      <c r="J978" t="str">
        <f>"00"</f>
        <v>00</v>
      </c>
      <c r="K978" t="s">
        <v>473</v>
      </c>
      <c r="L978" s="1">
        <v>5000</v>
      </c>
    </row>
    <row r="979" spans="1:12" x14ac:dyDescent="0.25">
      <c r="A979" t="s">
        <v>12</v>
      </c>
      <c r="B979" t="str">
        <f>"199"</f>
        <v>199</v>
      </c>
      <c r="C979" t="str">
        <f>"51"</f>
        <v>51</v>
      </c>
      <c r="D979" t="str">
        <f>"6399"</f>
        <v>6399</v>
      </c>
      <c r="E979" t="str">
        <f>"00"</f>
        <v>00</v>
      </c>
      <c r="F979" t="str">
        <f>"804"</f>
        <v>804</v>
      </c>
      <c r="G979" t="str">
        <f>"5"</f>
        <v>5</v>
      </c>
      <c r="H979" t="str">
        <f>"99"</f>
        <v>99</v>
      </c>
      <c r="I979" t="str">
        <f>"M"</f>
        <v>M</v>
      </c>
      <c r="J979" t="str">
        <f>"00"</f>
        <v>00</v>
      </c>
      <c r="K979" t="s">
        <v>109</v>
      </c>
      <c r="L979" s="1">
        <v>15000</v>
      </c>
    </row>
    <row r="980" spans="1:12" x14ac:dyDescent="0.25">
      <c r="A980" t="s">
        <v>12</v>
      </c>
      <c r="B980" t="str">
        <f>"199"</f>
        <v>199</v>
      </c>
      <c r="C980" t="str">
        <f>"51"</f>
        <v>51</v>
      </c>
      <c r="D980" t="str">
        <f>"6411"</f>
        <v>6411</v>
      </c>
      <c r="E980" t="str">
        <f>"00"</f>
        <v>00</v>
      </c>
      <c r="F980" t="str">
        <f>"804"</f>
        <v>804</v>
      </c>
      <c r="G980" t="str">
        <f>"5"</f>
        <v>5</v>
      </c>
      <c r="H980" t="str">
        <f>"99"</f>
        <v>99</v>
      </c>
      <c r="I980" t="str">
        <f>"M"</f>
        <v>M</v>
      </c>
      <c r="J980" t="str">
        <f>"00"</f>
        <v>00</v>
      </c>
      <c r="K980" t="s">
        <v>212</v>
      </c>
      <c r="L980" s="1">
        <v>2500</v>
      </c>
    </row>
    <row r="981" spans="1:12" x14ac:dyDescent="0.25">
      <c r="A981" t="s">
        <v>12</v>
      </c>
      <c r="B981" t="str">
        <f>"199"</f>
        <v>199</v>
      </c>
      <c r="C981" t="str">
        <f>"51"</f>
        <v>51</v>
      </c>
      <c r="D981" t="str">
        <f>"6429"</f>
        <v>6429</v>
      </c>
      <c r="E981" t="str">
        <f>"03"</f>
        <v>03</v>
      </c>
      <c r="F981" t="str">
        <f>"999"</f>
        <v>999</v>
      </c>
      <c r="G981" t="str">
        <f>"5"</f>
        <v>5</v>
      </c>
      <c r="H981" t="str">
        <f>"99"</f>
        <v>99</v>
      </c>
      <c r="I981" t="str">
        <f>"I"</f>
        <v>I</v>
      </c>
      <c r="J981" t="str">
        <f>"00"</f>
        <v>00</v>
      </c>
      <c r="K981" t="s">
        <v>474</v>
      </c>
      <c r="L981" s="1">
        <v>6875</v>
      </c>
    </row>
    <row r="982" spans="1:12" x14ac:dyDescent="0.25">
      <c r="A982" t="s">
        <v>12</v>
      </c>
      <c r="B982" t="str">
        <f>"199"</f>
        <v>199</v>
      </c>
      <c r="C982" t="str">
        <f>"51"</f>
        <v>51</v>
      </c>
      <c r="D982" t="str">
        <f>"6429"</f>
        <v>6429</v>
      </c>
      <c r="E982" t="str">
        <f>"02"</f>
        <v>02</v>
      </c>
      <c r="F982" t="str">
        <f>"999"</f>
        <v>999</v>
      </c>
      <c r="G982" t="str">
        <f>"5"</f>
        <v>5</v>
      </c>
      <c r="H982" t="str">
        <f>"99"</f>
        <v>99</v>
      </c>
      <c r="I982" t="str">
        <f>"I"</f>
        <v>I</v>
      </c>
      <c r="J982" t="str">
        <f>"00"</f>
        <v>00</v>
      </c>
      <c r="K982" t="s">
        <v>475</v>
      </c>
      <c r="L982" s="1">
        <v>6897</v>
      </c>
    </row>
    <row r="983" spans="1:12" x14ac:dyDescent="0.25">
      <c r="A983" t="s">
        <v>12</v>
      </c>
      <c r="B983" t="str">
        <f>"199"</f>
        <v>199</v>
      </c>
      <c r="C983" t="str">
        <f>"51"</f>
        <v>51</v>
      </c>
      <c r="D983" t="str">
        <f>"6429"</f>
        <v>6429</v>
      </c>
      <c r="E983" t="str">
        <f>"01"</f>
        <v>01</v>
      </c>
      <c r="F983" t="str">
        <f>"999"</f>
        <v>999</v>
      </c>
      <c r="G983" t="str">
        <f>"5"</f>
        <v>5</v>
      </c>
      <c r="H983" t="str">
        <f>"99"</f>
        <v>99</v>
      </c>
      <c r="I983" t="str">
        <f>"I"</f>
        <v>I</v>
      </c>
      <c r="J983" t="str">
        <f>"00"</f>
        <v>00</v>
      </c>
      <c r="K983" t="s">
        <v>476</v>
      </c>
      <c r="L983" s="1">
        <v>169496</v>
      </c>
    </row>
    <row r="984" spans="1:12" x14ac:dyDescent="0.25">
      <c r="A984" t="s">
        <v>12</v>
      </c>
      <c r="B984" t="str">
        <f>"199"</f>
        <v>199</v>
      </c>
      <c r="C984" t="str">
        <f>"51"</f>
        <v>51</v>
      </c>
      <c r="D984" t="str">
        <f>"6495"</f>
        <v>6495</v>
      </c>
      <c r="E984" t="str">
        <f>"02"</f>
        <v>02</v>
      </c>
      <c r="F984" t="str">
        <f>"999"</f>
        <v>999</v>
      </c>
      <c r="G984" t="str">
        <f>"5"</f>
        <v>5</v>
      </c>
      <c r="H984" t="str">
        <f>"99"</f>
        <v>99</v>
      </c>
      <c r="I984" t="str">
        <f>"M"</f>
        <v>M</v>
      </c>
      <c r="J984" t="str">
        <f>"00"</f>
        <v>00</v>
      </c>
      <c r="K984" t="s">
        <v>477</v>
      </c>
      <c r="L984" s="1">
        <v>200</v>
      </c>
    </row>
    <row r="985" spans="1:12" x14ac:dyDescent="0.25">
      <c r="A985" t="s">
        <v>12</v>
      </c>
      <c r="B985" t="str">
        <f>"199"</f>
        <v>199</v>
      </c>
      <c r="C985" t="str">
        <f>"51"</f>
        <v>51</v>
      </c>
      <c r="D985" t="str">
        <f>"6495"</f>
        <v>6495</v>
      </c>
      <c r="E985" t="str">
        <f>"00"</f>
        <v>00</v>
      </c>
      <c r="F985" t="str">
        <f>"804"</f>
        <v>804</v>
      </c>
      <c r="G985" t="str">
        <f>"5"</f>
        <v>5</v>
      </c>
      <c r="H985" t="str">
        <f>"99"</f>
        <v>99</v>
      </c>
      <c r="I985" t="str">
        <f>"M"</f>
        <v>M</v>
      </c>
      <c r="J985" t="str">
        <f>"00"</f>
        <v>00</v>
      </c>
      <c r="K985" t="s">
        <v>404</v>
      </c>
      <c r="L985" s="1">
        <v>450</v>
      </c>
    </row>
    <row r="986" spans="1:12" x14ac:dyDescent="0.25">
      <c r="A986" t="s">
        <v>12</v>
      </c>
      <c r="B986" t="str">
        <f>"199"</f>
        <v>199</v>
      </c>
      <c r="C986" t="str">
        <f>"51"</f>
        <v>51</v>
      </c>
      <c r="D986" t="str">
        <f>"6495"</f>
        <v>6495</v>
      </c>
      <c r="E986" t="str">
        <f>"01"</f>
        <v>01</v>
      </c>
      <c r="F986" t="str">
        <f>"804"</f>
        <v>804</v>
      </c>
      <c r="G986" t="str">
        <f>"5"</f>
        <v>5</v>
      </c>
      <c r="H986" t="str">
        <f>"99"</f>
        <v>99</v>
      </c>
      <c r="I986" t="str">
        <f>"M"</f>
        <v>M</v>
      </c>
      <c r="J986" t="str">
        <f>"00"</f>
        <v>00</v>
      </c>
      <c r="K986" t="s">
        <v>478</v>
      </c>
      <c r="L986" s="1">
        <v>3000</v>
      </c>
    </row>
    <row r="987" spans="1:12" x14ac:dyDescent="0.25">
      <c r="A987" t="s">
        <v>12</v>
      </c>
      <c r="B987" t="str">
        <f>"199"</f>
        <v>199</v>
      </c>
      <c r="C987" t="str">
        <f>"51"</f>
        <v>51</v>
      </c>
      <c r="D987" t="str">
        <f>"6499"</f>
        <v>6499</v>
      </c>
      <c r="E987" t="str">
        <f>"00"</f>
        <v>00</v>
      </c>
      <c r="F987" t="str">
        <f>"804"</f>
        <v>804</v>
      </c>
      <c r="G987" t="str">
        <f>"5"</f>
        <v>5</v>
      </c>
      <c r="H987" t="str">
        <f>"99"</f>
        <v>99</v>
      </c>
      <c r="I987" t="str">
        <f>"M"</f>
        <v>M</v>
      </c>
      <c r="J987" t="str">
        <f>"00"</f>
        <v>00</v>
      </c>
      <c r="K987" t="s">
        <v>479</v>
      </c>
      <c r="L987" s="1">
        <v>300</v>
      </c>
    </row>
    <row r="988" spans="1:12" x14ac:dyDescent="0.25">
      <c r="A988" t="s">
        <v>12</v>
      </c>
      <c r="B988" t="str">
        <f>"199"</f>
        <v>199</v>
      </c>
      <c r="C988" t="str">
        <f>"51"</f>
        <v>51</v>
      </c>
      <c r="D988" t="str">
        <f>"6499"</f>
        <v>6499</v>
      </c>
      <c r="E988" t="str">
        <f>"00"</f>
        <v>00</v>
      </c>
      <c r="F988" t="str">
        <f>"999"</f>
        <v>999</v>
      </c>
      <c r="G988" t="str">
        <f>"5"</f>
        <v>5</v>
      </c>
      <c r="H988" t="str">
        <f>"99"</f>
        <v>99</v>
      </c>
      <c r="I988" t="str">
        <f>"M"</f>
        <v>M</v>
      </c>
      <c r="J988" t="str">
        <f>"00"</f>
        <v>00</v>
      </c>
      <c r="K988" t="s">
        <v>480</v>
      </c>
      <c r="L988" s="1">
        <v>1000</v>
      </c>
    </row>
    <row r="989" spans="1:12" x14ac:dyDescent="0.25">
      <c r="A989" t="s">
        <v>12</v>
      </c>
      <c r="B989" t="str">
        <f>"199"</f>
        <v>199</v>
      </c>
      <c r="C989" t="str">
        <f>"51"</f>
        <v>51</v>
      </c>
      <c r="D989" t="str">
        <f>"6499"</f>
        <v>6499</v>
      </c>
      <c r="E989" t="str">
        <f>"02"</f>
        <v>02</v>
      </c>
      <c r="F989" t="str">
        <f>"804"</f>
        <v>804</v>
      </c>
      <c r="G989" t="str">
        <f>"5"</f>
        <v>5</v>
      </c>
      <c r="H989" t="str">
        <f>"99"</f>
        <v>99</v>
      </c>
      <c r="I989" t="str">
        <f>"M"</f>
        <v>M</v>
      </c>
      <c r="J989" t="str">
        <f>"00"</f>
        <v>00</v>
      </c>
      <c r="K989" t="s">
        <v>283</v>
      </c>
      <c r="L989" s="1">
        <v>1000</v>
      </c>
    </row>
    <row r="990" spans="1:12" x14ac:dyDescent="0.25">
      <c r="A990" t="s">
        <v>12</v>
      </c>
      <c r="B990" t="str">
        <f>"199"</f>
        <v>199</v>
      </c>
      <c r="C990" t="str">
        <f>"51"</f>
        <v>51</v>
      </c>
      <c r="D990" t="str">
        <f>"6499"</f>
        <v>6499</v>
      </c>
      <c r="E990" t="str">
        <f>"01"</f>
        <v>01</v>
      </c>
      <c r="F990" t="str">
        <f>"804"</f>
        <v>804</v>
      </c>
      <c r="G990" t="str">
        <f>"5"</f>
        <v>5</v>
      </c>
      <c r="H990" t="str">
        <f>"99"</f>
        <v>99</v>
      </c>
      <c r="I990" t="str">
        <f>"M"</f>
        <v>M</v>
      </c>
      <c r="J990" t="str">
        <f>"00"</f>
        <v>00</v>
      </c>
      <c r="K990" t="s">
        <v>360</v>
      </c>
      <c r="L990" s="1">
        <v>3500</v>
      </c>
    </row>
    <row r="991" spans="1:12" x14ac:dyDescent="0.25">
      <c r="A991" t="s">
        <v>12</v>
      </c>
      <c r="B991" t="str">
        <f>"199"</f>
        <v>199</v>
      </c>
      <c r="C991" t="str">
        <f>"52"</f>
        <v>52</v>
      </c>
      <c r="D991" t="str">
        <f>"6118"</f>
        <v>6118</v>
      </c>
      <c r="E991" t="str">
        <f>"00"</f>
        <v>00</v>
      </c>
      <c r="F991" t="str">
        <f>"001"</f>
        <v>001</v>
      </c>
      <c r="G991" t="str">
        <f>"5"</f>
        <v>5</v>
      </c>
      <c r="H991" t="str">
        <f>"99"</f>
        <v>99</v>
      </c>
      <c r="I991" t="str">
        <f>"0"</f>
        <v>0</v>
      </c>
      <c r="J991" t="str">
        <f>"00"</f>
        <v>00</v>
      </c>
      <c r="K991" t="s">
        <v>481</v>
      </c>
      <c r="L991" s="1">
        <v>5000</v>
      </c>
    </row>
    <row r="992" spans="1:12" x14ac:dyDescent="0.25">
      <c r="A992" t="s">
        <v>12</v>
      </c>
      <c r="B992" t="str">
        <f>"199"</f>
        <v>199</v>
      </c>
      <c r="C992" t="str">
        <f>"52"</f>
        <v>52</v>
      </c>
      <c r="D992" t="str">
        <f>"6141"</f>
        <v>6141</v>
      </c>
      <c r="E992" t="str">
        <f>"00"</f>
        <v>00</v>
      </c>
      <c r="F992" t="str">
        <f>"001"</f>
        <v>001</v>
      </c>
      <c r="G992" t="str">
        <f>"5"</f>
        <v>5</v>
      </c>
      <c r="H992" t="str">
        <f>"99"</f>
        <v>99</v>
      </c>
      <c r="I992" t="str">
        <f>"0"</f>
        <v>0</v>
      </c>
      <c r="J992" t="str">
        <f>"00"</f>
        <v>00</v>
      </c>
      <c r="K992" t="s">
        <v>24</v>
      </c>
      <c r="L992" s="1">
        <v>67</v>
      </c>
    </row>
    <row r="993" spans="1:12" x14ac:dyDescent="0.25">
      <c r="A993" t="s">
        <v>12</v>
      </c>
      <c r="B993" t="str">
        <f>"199"</f>
        <v>199</v>
      </c>
      <c r="C993" t="str">
        <f>"52"</f>
        <v>52</v>
      </c>
      <c r="D993" t="str">
        <f>"6143"</f>
        <v>6143</v>
      </c>
      <c r="E993" t="str">
        <f>"00"</f>
        <v>00</v>
      </c>
      <c r="F993" t="str">
        <f>"001"</f>
        <v>001</v>
      </c>
      <c r="G993" t="str">
        <f>"5"</f>
        <v>5</v>
      </c>
      <c r="H993" t="str">
        <f>"99"</f>
        <v>99</v>
      </c>
      <c r="I993" t="str">
        <f>"0"</f>
        <v>0</v>
      </c>
      <c r="J993" t="str">
        <f>"00"</f>
        <v>00</v>
      </c>
      <c r="K993" t="s">
        <v>26</v>
      </c>
      <c r="L993" s="1">
        <v>25</v>
      </c>
    </row>
    <row r="994" spans="1:12" x14ac:dyDescent="0.25">
      <c r="A994" t="s">
        <v>12</v>
      </c>
      <c r="B994" t="str">
        <f>"199"</f>
        <v>199</v>
      </c>
      <c r="C994" t="str">
        <f>"52"</f>
        <v>52</v>
      </c>
      <c r="D994" t="str">
        <f>"6144"</f>
        <v>6144</v>
      </c>
      <c r="E994" t="str">
        <f>"00"</f>
        <v>00</v>
      </c>
      <c r="F994" t="str">
        <f>"001"</f>
        <v>001</v>
      </c>
      <c r="G994" t="str">
        <f>"5"</f>
        <v>5</v>
      </c>
      <c r="H994" t="str">
        <f>"99"</f>
        <v>99</v>
      </c>
      <c r="I994" t="str">
        <f>"0"</f>
        <v>0</v>
      </c>
      <c r="J994" t="str">
        <f>"00"</f>
        <v>00</v>
      </c>
      <c r="K994" t="s">
        <v>28</v>
      </c>
      <c r="L994" s="1">
        <v>304</v>
      </c>
    </row>
    <row r="995" spans="1:12" x14ac:dyDescent="0.25">
      <c r="A995" t="s">
        <v>12</v>
      </c>
      <c r="B995" t="str">
        <f>"199"</f>
        <v>199</v>
      </c>
      <c r="C995" t="str">
        <f>"52"</f>
        <v>52</v>
      </c>
      <c r="D995" t="str">
        <f>"6146"</f>
        <v>6146</v>
      </c>
      <c r="E995" t="str">
        <f>"00"</f>
        <v>00</v>
      </c>
      <c r="F995" t="str">
        <f>"001"</f>
        <v>001</v>
      </c>
      <c r="G995" t="str">
        <f>"5"</f>
        <v>5</v>
      </c>
      <c r="H995" t="str">
        <f>"99"</f>
        <v>99</v>
      </c>
      <c r="I995" t="str">
        <f>"0"</f>
        <v>0</v>
      </c>
      <c r="J995" t="str">
        <f>"00"</f>
        <v>00</v>
      </c>
      <c r="K995" t="s">
        <v>31</v>
      </c>
      <c r="L995" s="1">
        <v>267</v>
      </c>
    </row>
    <row r="996" spans="1:12" x14ac:dyDescent="0.25">
      <c r="A996" t="s">
        <v>12</v>
      </c>
      <c r="B996" t="str">
        <f>"199"</f>
        <v>199</v>
      </c>
      <c r="C996" t="str">
        <f>"52"</f>
        <v>52</v>
      </c>
      <c r="D996" t="str">
        <f>"6239"</f>
        <v>6239</v>
      </c>
      <c r="E996" t="str">
        <f>"01"</f>
        <v>01</v>
      </c>
      <c r="F996" t="str">
        <f>"999"</f>
        <v>999</v>
      </c>
      <c r="G996" t="str">
        <f>"5"</f>
        <v>5</v>
      </c>
      <c r="H996" t="str">
        <f>"99"</f>
        <v>99</v>
      </c>
      <c r="I996" t="str">
        <f>"R"</f>
        <v>R</v>
      </c>
      <c r="J996" t="str">
        <f>"00"</f>
        <v>00</v>
      </c>
      <c r="K996" t="s">
        <v>482</v>
      </c>
      <c r="L996" s="1">
        <v>2000</v>
      </c>
    </row>
    <row r="997" spans="1:12" x14ac:dyDescent="0.25">
      <c r="A997" t="s">
        <v>12</v>
      </c>
      <c r="B997" t="str">
        <f>"199"</f>
        <v>199</v>
      </c>
      <c r="C997" t="str">
        <f>"52"</f>
        <v>52</v>
      </c>
      <c r="D997" t="str">
        <f>"6299"</f>
        <v>6299</v>
      </c>
      <c r="E997" t="str">
        <f>"01"</f>
        <v>01</v>
      </c>
      <c r="F997" t="str">
        <f>"999"</f>
        <v>999</v>
      </c>
      <c r="G997" t="str">
        <f>"5"</f>
        <v>5</v>
      </c>
      <c r="H997" t="str">
        <f>"99"</f>
        <v>99</v>
      </c>
      <c r="I997" t="str">
        <f>"S"</f>
        <v>S</v>
      </c>
      <c r="J997" t="str">
        <f>"00"</f>
        <v>00</v>
      </c>
      <c r="K997" t="s">
        <v>483</v>
      </c>
      <c r="L997" s="1">
        <v>500</v>
      </c>
    </row>
    <row r="998" spans="1:12" x14ac:dyDescent="0.25">
      <c r="A998" t="s">
        <v>12</v>
      </c>
      <c r="B998" t="str">
        <f>"199"</f>
        <v>199</v>
      </c>
      <c r="C998" t="str">
        <f>"52"</f>
        <v>52</v>
      </c>
      <c r="D998" t="str">
        <f>"6299"</f>
        <v>6299</v>
      </c>
      <c r="E998" t="str">
        <f>"06"</f>
        <v>06</v>
      </c>
      <c r="F998" t="str">
        <f>"999"</f>
        <v>999</v>
      </c>
      <c r="G998" t="str">
        <f>"5"</f>
        <v>5</v>
      </c>
      <c r="H998" t="str">
        <f>"99"</f>
        <v>99</v>
      </c>
      <c r="I998" t="str">
        <f>"S"</f>
        <v>S</v>
      </c>
      <c r="J998" t="str">
        <f>"00"</f>
        <v>00</v>
      </c>
      <c r="K998" t="s">
        <v>484</v>
      </c>
      <c r="L998" s="1">
        <v>500</v>
      </c>
    </row>
    <row r="999" spans="1:12" x14ac:dyDescent="0.25">
      <c r="A999" t="s">
        <v>12</v>
      </c>
      <c r="B999" t="str">
        <f>"199"</f>
        <v>199</v>
      </c>
      <c r="C999" t="str">
        <f>"52"</f>
        <v>52</v>
      </c>
      <c r="D999" t="str">
        <f>"6299"</f>
        <v>6299</v>
      </c>
      <c r="E999" t="str">
        <f>"00"</f>
        <v>00</v>
      </c>
      <c r="F999" t="str">
        <f>"001"</f>
        <v>001</v>
      </c>
      <c r="G999" t="str">
        <f>"5"</f>
        <v>5</v>
      </c>
      <c r="H999" t="str">
        <f>"99"</f>
        <v>99</v>
      </c>
      <c r="I999" t="str">
        <f>"S"</f>
        <v>S</v>
      </c>
      <c r="J999" t="str">
        <f>"00"</f>
        <v>00</v>
      </c>
      <c r="K999" t="s">
        <v>485</v>
      </c>
      <c r="L999" s="1">
        <v>600</v>
      </c>
    </row>
    <row r="1000" spans="1:12" x14ac:dyDescent="0.25">
      <c r="A1000" t="s">
        <v>12</v>
      </c>
      <c r="B1000" t="str">
        <f>"199"</f>
        <v>199</v>
      </c>
      <c r="C1000" t="str">
        <f>"52"</f>
        <v>52</v>
      </c>
      <c r="D1000" t="str">
        <f>"6299"</f>
        <v>6299</v>
      </c>
      <c r="E1000" t="str">
        <f>"04"</f>
        <v>04</v>
      </c>
      <c r="F1000" t="str">
        <f>"999"</f>
        <v>999</v>
      </c>
      <c r="G1000" t="str">
        <f>"5"</f>
        <v>5</v>
      </c>
      <c r="H1000" t="str">
        <f>"99"</f>
        <v>99</v>
      </c>
      <c r="I1000" t="str">
        <f>"S"</f>
        <v>S</v>
      </c>
      <c r="J1000" t="str">
        <f>"00"</f>
        <v>00</v>
      </c>
      <c r="K1000" t="s">
        <v>486</v>
      </c>
      <c r="L1000" s="1">
        <v>1000</v>
      </c>
    </row>
    <row r="1001" spans="1:12" x14ac:dyDescent="0.25">
      <c r="A1001" t="s">
        <v>12</v>
      </c>
      <c r="B1001" t="str">
        <f>"199"</f>
        <v>199</v>
      </c>
      <c r="C1001" t="str">
        <f>"52"</f>
        <v>52</v>
      </c>
      <c r="D1001" t="str">
        <f>"6299"</f>
        <v>6299</v>
      </c>
      <c r="E1001" t="str">
        <f>"08"</f>
        <v>08</v>
      </c>
      <c r="F1001" t="str">
        <f>"999"</f>
        <v>999</v>
      </c>
      <c r="G1001" t="str">
        <f>"5"</f>
        <v>5</v>
      </c>
      <c r="H1001" t="str">
        <f>"99"</f>
        <v>99</v>
      </c>
      <c r="I1001" t="str">
        <f>"S"</f>
        <v>S</v>
      </c>
      <c r="J1001" t="str">
        <f>"00"</f>
        <v>00</v>
      </c>
      <c r="K1001" t="s">
        <v>487</v>
      </c>
      <c r="L1001" s="1">
        <v>1500</v>
      </c>
    </row>
    <row r="1002" spans="1:12" x14ac:dyDescent="0.25">
      <c r="A1002" t="s">
        <v>12</v>
      </c>
      <c r="B1002" t="str">
        <f>"199"</f>
        <v>199</v>
      </c>
      <c r="C1002" t="str">
        <f>"52"</f>
        <v>52</v>
      </c>
      <c r="D1002" t="str">
        <f>"6299"</f>
        <v>6299</v>
      </c>
      <c r="E1002" t="str">
        <f>"09"</f>
        <v>09</v>
      </c>
      <c r="F1002" t="str">
        <f>"999"</f>
        <v>999</v>
      </c>
      <c r="G1002" t="str">
        <f>"5"</f>
        <v>5</v>
      </c>
      <c r="H1002" t="str">
        <f>"99"</f>
        <v>99</v>
      </c>
      <c r="I1002" t="str">
        <f>"S"</f>
        <v>S</v>
      </c>
      <c r="J1002" t="str">
        <f>"00"</f>
        <v>00</v>
      </c>
      <c r="K1002" t="s">
        <v>488</v>
      </c>
      <c r="L1002" s="1">
        <v>3200</v>
      </c>
    </row>
    <row r="1003" spans="1:12" x14ac:dyDescent="0.25">
      <c r="A1003" t="s">
        <v>12</v>
      </c>
      <c r="B1003" t="str">
        <f>"199"</f>
        <v>199</v>
      </c>
      <c r="C1003" t="str">
        <f>"52"</f>
        <v>52</v>
      </c>
      <c r="D1003" t="str">
        <f>"6299"</f>
        <v>6299</v>
      </c>
      <c r="E1003" t="str">
        <f>"05"</f>
        <v>05</v>
      </c>
      <c r="F1003" t="str">
        <f>"999"</f>
        <v>999</v>
      </c>
      <c r="G1003" t="str">
        <f>"5"</f>
        <v>5</v>
      </c>
      <c r="H1003" t="str">
        <f>"99"</f>
        <v>99</v>
      </c>
      <c r="I1003" t="str">
        <f>"S"</f>
        <v>S</v>
      </c>
      <c r="J1003" t="str">
        <f>"00"</f>
        <v>00</v>
      </c>
      <c r="K1003" t="s">
        <v>489</v>
      </c>
      <c r="L1003" s="1">
        <v>6000</v>
      </c>
    </row>
    <row r="1004" spans="1:12" x14ac:dyDescent="0.25">
      <c r="A1004" t="s">
        <v>12</v>
      </c>
      <c r="B1004" t="str">
        <f>"199"</f>
        <v>199</v>
      </c>
      <c r="C1004" t="str">
        <f>"52"</f>
        <v>52</v>
      </c>
      <c r="D1004" t="str">
        <f>"6398"</f>
        <v>6398</v>
      </c>
      <c r="E1004" t="str">
        <f>"00"</f>
        <v>00</v>
      </c>
      <c r="F1004" t="str">
        <f>"809"</f>
        <v>809</v>
      </c>
      <c r="G1004" t="str">
        <f>"5"</f>
        <v>5</v>
      </c>
      <c r="H1004" t="str">
        <f>"99"</f>
        <v>99</v>
      </c>
      <c r="I1004" t="str">
        <f>"S"</f>
        <v>S</v>
      </c>
      <c r="J1004" t="str">
        <f>"00"</f>
        <v>00</v>
      </c>
      <c r="K1004" t="s">
        <v>81</v>
      </c>
      <c r="L1004" s="1">
        <v>2500</v>
      </c>
    </row>
    <row r="1005" spans="1:12" x14ac:dyDescent="0.25">
      <c r="A1005" t="s">
        <v>12</v>
      </c>
      <c r="B1005" t="str">
        <f>"199"</f>
        <v>199</v>
      </c>
      <c r="C1005" t="str">
        <f>"52"</f>
        <v>52</v>
      </c>
      <c r="D1005" t="str">
        <f>"6399"</f>
        <v>6399</v>
      </c>
      <c r="E1005" t="str">
        <f>"00"</f>
        <v>00</v>
      </c>
      <c r="F1005" t="str">
        <f>"809"</f>
        <v>809</v>
      </c>
      <c r="G1005" t="str">
        <f>"5"</f>
        <v>5</v>
      </c>
      <c r="H1005" t="str">
        <f>"99"</f>
        <v>99</v>
      </c>
      <c r="I1005" t="str">
        <f>"S"</f>
        <v>S</v>
      </c>
      <c r="J1005" t="str">
        <f>"00"</f>
        <v>00</v>
      </c>
      <c r="K1005" t="s">
        <v>490</v>
      </c>
      <c r="L1005" s="1">
        <v>500</v>
      </c>
    </row>
    <row r="1006" spans="1:12" x14ac:dyDescent="0.25">
      <c r="A1006" t="s">
        <v>12</v>
      </c>
      <c r="B1006" t="str">
        <f>"199"</f>
        <v>199</v>
      </c>
      <c r="C1006" t="str">
        <f>"52"</f>
        <v>52</v>
      </c>
      <c r="D1006" t="str">
        <f>"6399"</f>
        <v>6399</v>
      </c>
      <c r="E1006" t="str">
        <f>"01"</f>
        <v>01</v>
      </c>
      <c r="F1006" t="str">
        <f>"999"</f>
        <v>999</v>
      </c>
      <c r="G1006" t="str">
        <f>"5"</f>
        <v>5</v>
      </c>
      <c r="H1006" t="str">
        <f>"99"</f>
        <v>99</v>
      </c>
      <c r="I1006" t="str">
        <f>"S"</f>
        <v>S</v>
      </c>
      <c r="J1006" t="str">
        <f>"00"</f>
        <v>00</v>
      </c>
      <c r="K1006" t="s">
        <v>491</v>
      </c>
      <c r="L1006" s="1">
        <v>500</v>
      </c>
    </row>
    <row r="1007" spans="1:12" x14ac:dyDescent="0.25">
      <c r="A1007" t="s">
        <v>12</v>
      </c>
      <c r="B1007" t="str">
        <f>"199"</f>
        <v>199</v>
      </c>
      <c r="C1007" t="str">
        <f>"52"</f>
        <v>52</v>
      </c>
      <c r="D1007" t="str">
        <f>"6399"</f>
        <v>6399</v>
      </c>
      <c r="E1007" t="str">
        <f>"02"</f>
        <v>02</v>
      </c>
      <c r="F1007" t="str">
        <f>"999"</f>
        <v>999</v>
      </c>
      <c r="G1007" t="str">
        <f>"5"</f>
        <v>5</v>
      </c>
      <c r="H1007" t="str">
        <f>"99"</f>
        <v>99</v>
      </c>
      <c r="I1007" t="str">
        <f>"S"</f>
        <v>S</v>
      </c>
      <c r="J1007" t="str">
        <f>"00"</f>
        <v>00</v>
      </c>
      <c r="K1007" t="s">
        <v>259</v>
      </c>
      <c r="L1007" s="1">
        <v>20000</v>
      </c>
    </row>
    <row r="1008" spans="1:12" x14ac:dyDescent="0.25">
      <c r="A1008" t="s">
        <v>12</v>
      </c>
      <c r="B1008" t="str">
        <f>"199"</f>
        <v>199</v>
      </c>
      <c r="C1008" t="str">
        <f>"52"</f>
        <v>52</v>
      </c>
      <c r="D1008" t="str">
        <f>"6411"</f>
        <v>6411</v>
      </c>
      <c r="E1008" t="str">
        <f>"00"</f>
        <v>00</v>
      </c>
      <c r="F1008" t="str">
        <f>"809"</f>
        <v>809</v>
      </c>
      <c r="G1008" t="str">
        <f>"5"</f>
        <v>5</v>
      </c>
      <c r="H1008" t="str">
        <f>"99"</f>
        <v>99</v>
      </c>
      <c r="I1008" t="str">
        <f>"S"</f>
        <v>S</v>
      </c>
      <c r="J1008" t="str">
        <f>"00"</f>
        <v>00</v>
      </c>
      <c r="K1008" t="s">
        <v>212</v>
      </c>
      <c r="L1008" s="1">
        <v>2350</v>
      </c>
    </row>
    <row r="1009" spans="1:12" x14ac:dyDescent="0.25">
      <c r="A1009" t="s">
        <v>12</v>
      </c>
      <c r="B1009" t="str">
        <f>"199"</f>
        <v>199</v>
      </c>
      <c r="C1009" t="str">
        <f>"52"</f>
        <v>52</v>
      </c>
      <c r="D1009" t="str">
        <f>"6419"</f>
        <v>6419</v>
      </c>
      <c r="E1009" t="str">
        <f>"00"</f>
        <v>00</v>
      </c>
      <c r="F1009" t="str">
        <f>"999"</f>
        <v>999</v>
      </c>
      <c r="G1009" t="str">
        <f>"5"</f>
        <v>5</v>
      </c>
      <c r="H1009" t="str">
        <f>"99"</f>
        <v>99</v>
      </c>
      <c r="I1009" t="str">
        <f>"S"</f>
        <v>S</v>
      </c>
      <c r="J1009" t="str">
        <f>"00"</f>
        <v>00</v>
      </c>
      <c r="K1009" t="s">
        <v>492</v>
      </c>
      <c r="L1009" s="1">
        <v>1000</v>
      </c>
    </row>
    <row r="1010" spans="1:12" x14ac:dyDescent="0.25">
      <c r="A1010" t="s">
        <v>12</v>
      </c>
      <c r="B1010" t="str">
        <f>"199"</f>
        <v>199</v>
      </c>
      <c r="C1010" t="str">
        <f>"52"</f>
        <v>52</v>
      </c>
      <c r="D1010" t="str">
        <f>"6495"</f>
        <v>6495</v>
      </c>
      <c r="E1010" t="str">
        <f>"00"</f>
        <v>00</v>
      </c>
      <c r="F1010" t="str">
        <f>"809"</f>
        <v>809</v>
      </c>
      <c r="G1010" t="str">
        <f>"5"</f>
        <v>5</v>
      </c>
      <c r="H1010" t="str">
        <f>"99"</f>
        <v>99</v>
      </c>
      <c r="I1010" t="str">
        <f>"S"</f>
        <v>S</v>
      </c>
      <c r="J1010" t="str">
        <f>"00"</f>
        <v>00</v>
      </c>
      <c r="K1010" t="s">
        <v>175</v>
      </c>
      <c r="L1010" s="1">
        <v>800</v>
      </c>
    </row>
    <row r="1011" spans="1:12" x14ac:dyDescent="0.25">
      <c r="A1011" t="s">
        <v>12</v>
      </c>
      <c r="B1011" t="str">
        <f>"199"</f>
        <v>199</v>
      </c>
      <c r="C1011" t="str">
        <f>"52"</f>
        <v>52</v>
      </c>
      <c r="D1011" t="str">
        <f>"6499"</f>
        <v>6499</v>
      </c>
      <c r="E1011" t="str">
        <f>"00"</f>
        <v>00</v>
      </c>
      <c r="F1011" t="str">
        <f>"809"</f>
        <v>809</v>
      </c>
      <c r="G1011" t="str">
        <f>"5"</f>
        <v>5</v>
      </c>
      <c r="H1011" t="str">
        <f>"99"</f>
        <v>99</v>
      </c>
      <c r="I1011" t="str">
        <f>"S"</f>
        <v>S</v>
      </c>
      <c r="J1011" t="str">
        <f>"00"</f>
        <v>00</v>
      </c>
      <c r="K1011" t="s">
        <v>425</v>
      </c>
      <c r="L1011" s="1">
        <v>500</v>
      </c>
    </row>
    <row r="1012" spans="1:12" x14ac:dyDescent="0.25">
      <c r="A1012" t="s">
        <v>12</v>
      </c>
      <c r="B1012" t="str">
        <f>"199"</f>
        <v>199</v>
      </c>
      <c r="C1012" t="str">
        <f>"53"</f>
        <v>53</v>
      </c>
      <c r="D1012" t="str">
        <f>"6119"</f>
        <v>6119</v>
      </c>
      <c r="E1012" t="str">
        <f>"00"</f>
        <v>00</v>
      </c>
      <c r="F1012" t="str">
        <f>"750"</f>
        <v>750</v>
      </c>
      <c r="G1012" t="str">
        <f>"5"</f>
        <v>5</v>
      </c>
      <c r="H1012" t="str">
        <f>"99"</f>
        <v>99</v>
      </c>
      <c r="I1012" t="str">
        <f>"0"</f>
        <v>0</v>
      </c>
      <c r="J1012" t="str">
        <f>"00"</f>
        <v>00</v>
      </c>
      <c r="K1012" t="s">
        <v>18</v>
      </c>
      <c r="L1012" s="1">
        <v>35597</v>
      </c>
    </row>
    <row r="1013" spans="1:12" x14ac:dyDescent="0.25">
      <c r="A1013" t="s">
        <v>12</v>
      </c>
      <c r="B1013" t="str">
        <f>"199"</f>
        <v>199</v>
      </c>
      <c r="C1013" t="str">
        <f>"53"</f>
        <v>53</v>
      </c>
      <c r="D1013" t="str">
        <f>"6119"</f>
        <v>6119</v>
      </c>
      <c r="E1013" t="str">
        <f>"21"</f>
        <v>21</v>
      </c>
      <c r="F1013" t="str">
        <f>"802"</f>
        <v>802</v>
      </c>
      <c r="G1013" t="str">
        <f>"5"</f>
        <v>5</v>
      </c>
      <c r="H1013" t="str">
        <f>"99"</f>
        <v>99</v>
      </c>
      <c r="I1013" t="str">
        <f>"0"</f>
        <v>0</v>
      </c>
      <c r="J1013" t="str">
        <f>"00"</f>
        <v>00</v>
      </c>
      <c r="L1013" s="1">
        <v>141209</v>
      </c>
    </row>
    <row r="1014" spans="1:12" x14ac:dyDescent="0.25">
      <c r="A1014" t="s">
        <v>12</v>
      </c>
      <c r="B1014" t="str">
        <f>"199"</f>
        <v>199</v>
      </c>
      <c r="C1014" t="str">
        <f>"53"</f>
        <v>53</v>
      </c>
      <c r="D1014" t="str">
        <f>"6126"</f>
        <v>6126</v>
      </c>
      <c r="E1014" t="str">
        <f>"00"</f>
        <v>00</v>
      </c>
      <c r="F1014" t="str">
        <f>"802"</f>
        <v>802</v>
      </c>
      <c r="G1014" t="str">
        <f>"5"</f>
        <v>5</v>
      </c>
      <c r="H1014" t="str">
        <f>"99"</f>
        <v>99</v>
      </c>
      <c r="I1014" t="str">
        <f>"0"</f>
        <v>0</v>
      </c>
      <c r="J1014" t="str">
        <f>"00"</f>
        <v>00</v>
      </c>
      <c r="K1014" t="s">
        <v>493</v>
      </c>
      <c r="L1014" s="1">
        <v>14948</v>
      </c>
    </row>
    <row r="1015" spans="1:12" x14ac:dyDescent="0.25">
      <c r="A1015" t="s">
        <v>12</v>
      </c>
      <c r="B1015" t="str">
        <f>"199"</f>
        <v>199</v>
      </c>
      <c r="C1015" t="str">
        <f>"53"</f>
        <v>53</v>
      </c>
      <c r="D1015" t="str">
        <f>"6129"</f>
        <v>6129</v>
      </c>
      <c r="E1015" t="str">
        <f>"00"</f>
        <v>00</v>
      </c>
      <c r="F1015" t="str">
        <f>"802"</f>
        <v>802</v>
      </c>
      <c r="G1015" t="str">
        <f>"5"</f>
        <v>5</v>
      </c>
      <c r="H1015" t="str">
        <f>"99"</f>
        <v>99</v>
      </c>
      <c r="I1015" t="str">
        <f>"0"</f>
        <v>0</v>
      </c>
      <c r="J1015" t="str">
        <f>"00"</f>
        <v>00</v>
      </c>
      <c r="K1015" t="s">
        <v>23</v>
      </c>
      <c r="L1015" s="1">
        <v>28728</v>
      </c>
    </row>
    <row r="1016" spans="1:12" x14ac:dyDescent="0.25">
      <c r="A1016" t="s">
        <v>12</v>
      </c>
      <c r="B1016" t="str">
        <f>"199"</f>
        <v>199</v>
      </c>
      <c r="C1016" t="str">
        <f>"53"</f>
        <v>53</v>
      </c>
      <c r="D1016" t="str">
        <f>"6129"</f>
        <v>6129</v>
      </c>
      <c r="E1016" t="str">
        <f>"21"</f>
        <v>21</v>
      </c>
      <c r="F1016" t="str">
        <f>"802"</f>
        <v>802</v>
      </c>
      <c r="G1016" t="str">
        <f>"5"</f>
        <v>5</v>
      </c>
      <c r="H1016" t="str">
        <f>"99"</f>
        <v>99</v>
      </c>
      <c r="I1016" t="str">
        <f>"0"</f>
        <v>0</v>
      </c>
      <c r="J1016" t="str">
        <f>"00"</f>
        <v>00</v>
      </c>
      <c r="K1016" t="s">
        <v>23</v>
      </c>
      <c r="L1016" s="1">
        <v>45041</v>
      </c>
    </row>
    <row r="1017" spans="1:12" x14ac:dyDescent="0.25">
      <c r="A1017" t="s">
        <v>12</v>
      </c>
      <c r="B1017" t="str">
        <f>"199"</f>
        <v>199</v>
      </c>
      <c r="C1017" t="str">
        <f>"53"</f>
        <v>53</v>
      </c>
      <c r="D1017" t="str">
        <f>"6129"</f>
        <v>6129</v>
      </c>
      <c r="E1017" t="str">
        <f>"00"</f>
        <v>00</v>
      </c>
      <c r="F1017" t="str">
        <f>"750"</f>
        <v>750</v>
      </c>
      <c r="G1017" t="str">
        <f>"5"</f>
        <v>5</v>
      </c>
      <c r="H1017" t="str">
        <f>"99"</f>
        <v>99</v>
      </c>
      <c r="I1017" t="str">
        <f>"0"</f>
        <v>0</v>
      </c>
      <c r="J1017" t="str">
        <f>"00"</f>
        <v>00</v>
      </c>
      <c r="K1017" t="s">
        <v>494</v>
      </c>
      <c r="L1017" s="1">
        <v>91130</v>
      </c>
    </row>
    <row r="1018" spans="1:12" x14ac:dyDescent="0.25">
      <c r="A1018" t="s">
        <v>12</v>
      </c>
      <c r="B1018" t="str">
        <f>"199"</f>
        <v>199</v>
      </c>
      <c r="C1018" t="str">
        <f>"53"</f>
        <v>53</v>
      </c>
      <c r="D1018" t="str">
        <f>"6141"</f>
        <v>6141</v>
      </c>
      <c r="E1018" t="str">
        <f>"00"</f>
        <v>00</v>
      </c>
      <c r="F1018" t="str">
        <f>"802"</f>
        <v>802</v>
      </c>
      <c r="G1018" t="str">
        <f>"5"</f>
        <v>5</v>
      </c>
      <c r="H1018" t="str">
        <f>"99"</f>
        <v>99</v>
      </c>
      <c r="I1018" t="str">
        <f>"0"</f>
        <v>0</v>
      </c>
      <c r="J1018" t="str">
        <f>"00"</f>
        <v>00</v>
      </c>
      <c r="K1018" t="s">
        <v>24</v>
      </c>
      <c r="L1018" s="1">
        <v>614</v>
      </c>
    </row>
    <row r="1019" spans="1:12" x14ac:dyDescent="0.25">
      <c r="A1019" t="s">
        <v>12</v>
      </c>
      <c r="B1019" t="str">
        <f>"199"</f>
        <v>199</v>
      </c>
      <c r="C1019" t="str">
        <f>"53"</f>
        <v>53</v>
      </c>
      <c r="D1019" t="str">
        <f>"6141"</f>
        <v>6141</v>
      </c>
      <c r="E1019" t="str">
        <f>"00"</f>
        <v>00</v>
      </c>
      <c r="F1019" t="str">
        <f>"750"</f>
        <v>750</v>
      </c>
      <c r="G1019" t="str">
        <f>"5"</f>
        <v>5</v>
      </c>
      <c r="H1019" t="str">
        <f>"99"</f>
        <v>99</v>
      </c>
      <c r="I1019" t="str">
        <f>"0"</f>
        <v>0</v>
      </c>
      <c r="J1019" t="str">
        <f>"00"</f>
        <v>00</v>
      </c>
      <c r="K1019" t="s">
        <v>24</v>
      </c>
      <c r="L1019" s="1">
        <v>1572</v>
      </c>
    </row>
    <row r="1020" spans="1:12" x14ac:dyDescent="0.25">
      <c r="A1020" t="s">
        <v>12</v>
      </c>
      <c r="B1020" t="str">
        <f>"199"</f>
        <v>199</v>
      </c>
      <c r="C1020" t="str">
        <f>"53"</f>
        <v>53</v>
      </c>
      <c r="D1020" t="str">
        <f>"6141"</f>
        <v>6141</v>
      </c>
      <c r="E1020" t="str">
        <f>"21"</f>
        <v>21</v>
      </c>
      <c r="F1020" t="str">
        <f>"802"</f>
        <v>802</v>
      </c>
      <c r="G1020" t="str">
        <f>"5"</f>
        <v>5</v>
      </c>
      <c r="H1020" t="str">
        <f>"99"</f>
        <v>99</v>
      </c>
      <c r="I1020" t="str">
        <f>"0"</f>
        <v>0</v>
      </c>
      <c r="J1020" t="str">
        <f>"00"</f>
        <v>00</v>
      </c>
      <c r="L1020" s="1">
        <v>2626</v>
      </c>
    </row>
    <row r="1021" spans="1:12" x14ac:dyDescent="0.25">
      <c r="A1021" t="s">
        <v>12</v>
      </c>
      <c r="B1021" t="str">
        <f>"199"</f>
        <v>199</v>
      </c>
      <c r="C1021" t="str">
        <f>"53"</f>
        <v>53</v>
      </c>
      <c r="D1021" t="str">
        <f>"6142"</f>
        <v>6142</v>
      </c>
      <c r="E1021" t="str">
        <f>"00"</f>
        <v>00</v>
      </c>
      <c r="F1021" t="str">
        <f>"802"</f>
        <v>802</v>
      </c>
      <c r="G1021" t="str">
        <f>"5"</f>
        <v>5</v>
      </c>
      <c r="H1021" t="str">
        <f>"99"</f>
        <v>99</v>
      </c>
      <c r="I1021" t="str">
        <f>"0"</f>
        <v>0</v>
      </c>
      <c r="J1021" t="str">
        <f>"00"</f>
        <v>00</v>
      </c>
      <c r="K1021" t="s">
        <v>25</v>
      </c>
      <c r="L1021" s="1">
        <v>4512</v>
      </c>
    </row>
    <row r="1022" spans="1:12" x14ac:dyDescent="0.25">
      <c r="A1022" t="s">
        <v>12</v>
      </c>
      <c r="B1022" t="str">
        <f>"199"</f>
        <v>199</v>
      </c>
      <c r="C1022" t="str">
        <f>"53"</f>
        <v>53</v>
      </c>
      <c r="D1022" t="str">
        <f>"6142"</f>
        <v>6142</v>
      </c>
      <c r="E1022" t="str">
        <f>"00"</f>
        <v>00</v>
      </c>
      <c r="F1022" t="str">
        <f>"750"</f>
        <v>750</v>
      </c>
      <c r="G1022" t="str">
        <f>"5"</f>
        <v>5</v>
      </c>
      <c r="H1022" t="str">
        <f>"99"</f>
        <v>99</v>
      </c>
      <c r="I1022" t="str">
        <f>"0"</f>
        <v>0</v>
      </c>
      <c r="J1022" t="str">
        <f>"00"</f>
        <v>00</v>
      </c>
      <c r="K1022" t="s">
        <v>25</v>
      </c>
      <c r="L1022" s="1">
        <v>11731</v>
      </c>
    </row>
    <row r="1023" spans="1:12" x14ac:dyDescent="0.25">
      <c r="A1023" t="s">
        <v>12</v>
      </c>
      <c r="B1023" t="str">
        <f>"199"</f>
        <v>199</v>
      </c>
      <c r="C1023" t="str">
        <f>"53"</f>
        <v>53</v>
      </c>
      <c r="D1023" t="str">
        <f>"6142"</f>
        <v>6142</v>
      </c>
      <c r="E1023" t="str">
        <f>"21"</f>
        <v>21</v>
      </c>
      <c r="F1023" t="str">
        <f>"802"</f>
        <v>802</v>
      </c>
      <c r="G1023" t="str">
        <f>"5"</f>
        <v>5</v>
      </c>
      <c r="H1023" t="str">
        <f>"99"</f>
        <v>99</v>
      </c>
      <c r="I1023" t="str">
        <f>"0"</f>
        <v>0</v>
      </c>
      <c r="J1023" t="str">
        <f>"00"</f>
        <v>00</v>
      </c>
      <c r="K1023" t="s">
        <v>25</v>
      </c>
      <c r="L1023" s="1">
        <v>13536</v>
      </c>
    </row>
    <row r="1024" spans="1:12" x14ac:dyDescent="0.25">
      <c r="A1024" t="s">
        <v>12</v>
      </c>
      <c r="B1024" t="str">
        <f>"199"</f>
        <v>199</v>
      </c>
      <c r="C1024" t="str">
        <f>"53"</f>
        <v>53</v>
      </c>
      <c r="D1024" t="str">
        <f>"6143"</f>
        <v>6143</v>
      </c>
      <c r="E1024" t="str">
        <f>"00"</f>
        <v>00</v>
      </c>
      <c r="F1024" t="str">
        <f>"802"</f>
        <v>802</v>
      </c>
      <c r="G1024" t="str">
        <f>"5"</f>
        <v>5</v>
      </c>
      <c r="H1024" t="str">
        <f>"99"</f>
        <v>99</v>
      </c>
      <c r="I1024" t="str">
        <f>"0"</f>
        <v>0</v>
      </c>
      <c r="J1024" t="str">
        <f>"00"</f>
        <v>00</v>
      </c>
      <c r="K1024" t="s">
        <v>26</v>
      </c>
      <c r="L1024" s="1">
        <v>293</v>
      </c>
    </row>
    <row r="1025" spans="1:12" x14ac:dyDescent="0.25">
      <c r="A1025" t="s">
        <v>12</v>
      </c>
      <c r="B1025" t="str">
        <f>"199"</f>
        <v>199</v>
      </c>
      <c r="C1025" t="str">
        <f>"53"</f>
        <v>53</v>
      </c>
      <c r="D1025" t="str">
        <f>"6143"</f>
        <v>6143</v>
      </c>
      <c r="E1025" t="str">
        <f>"00"</f>
        <v>00</v>
      </c>
      <c r="F1025" t="str">
        <f>"750"</f>
        <v>750</v>
      </c>
      <c r="G1025" t="str">
        <f>"5"</f>
        <v>5</v>
      </c>
      <c r="H1025" t="str">
        <f>"99"</f>
        <v>99</v>
      </c>
      <c r="I1025" t="str">
        <f>"0"</f>
        <v>0</v>
      </c>
      <c r="J1025" t="str">
        <f>"00"</f>
        <v>00</v>
      </c>
      <c r="K1025" t="s">
        <v>26</v>
      </c>
      <c r="L1025" s="1">
        <v>634</v>
      </c>
    </row>
    <row r="1026" spans="1:12" x14ac:dyDescent="0.25">
      <c r="A1026" t="s">
        <v>12</v>
      </c>
      <c r="B1026" t="str">
        <f>"199"</f>
        <v>199</v>
      </c>
      <c r="C1026" t="str">
        <f>"53"</f>
        <v>53</v>
      </c>
      <c r="D1026" t="str">
        <f>"6143"</f>
        <v>6143</v>
      </c>
      <c r="E1026" t="str">
        <f>"21"</f>
        <v>21</v>
      </c>
      <c r="F1026" t="str">
        <f>"802"</f>
        <v>802</v>
      </c>
      <c r="G1026" t="str">
        <f>"5"</f>
        <v>5</v>
      </c>
      <c r="H1026" t="str">
        <f>"99"</f>
        <v>99</v>
      </c>
      <c r="I1026" t="str">
        <f>"0"</f>
        <v>0</v>
      </c>
      <c r="J1026" t="str">
        <f>"00"</f>
        <v>00</v>
      </c>
      <c r="K1026" t="s">
        <v>26</v>
      </c>
      <c r="L1026" s="1">
        <v>1156</v>
      </c>
    </row>
    <row r="1027" spans="1:12" x14ac:dyDescent="0.25">
      <c r="A1027" t="s">
        <v>12</v>
      </c>
      <c r="B1027" t="str">
        <f>"199"</f>
        <v>199</v>
      </c>
      <c r="C1027" t="str">
        <f>"53"</f>
        <v>53</v>
      </c>
      <c r="D1027" t="str">
        <f>"6144"</f>
        <v>6144</v>
      </c>
      <c r="E1027" t="str">
        <f>"04"</f>
        <v>04</v>
      </c>
      <c r="F1027" t="str">
        <f>"999"</f>
        <v>999</v>
      </c>
      <c r="G1027" t="str">
        <f>"5"</f>
        <v>5</v>
      </c>
      <c r="H1027" t="str">
        <f>"99"</f>
        <v>99</v>
      </c>
      <c r="I1027" t="str">
        <f>"0"</f>
        <v>0</v>
      </c>
      <c r="J1027" t="str">
        <f>"00"</f>
        <v>00</v>
      </c>
      <c r="K1027" t="s">
        <v>30</v>
      </c>
      <c r="L1027" s="1">
        <v>2046</v>
      </c>
    </row>
    <row r="1028" spans="1:12" x14ac:dyDescent="0.25">
      <c r="A1028" t="s">
        <v>12</v>
      </c>
      <c r="B1028" t="str">
        <f>"199"</f>
        <v>199</v>
      </c>
      <c r="C1028" t="str">
        <f>"53"</f>
        <v>53</v>
      </c>
      <c r="D1028" t="str">
        <f>"6144"</f>
        <v>6144</v>
      </c>
      <c r="E1028" t="str">
        <f>"00"</f>
        <v>00</v>
      </c>
      <c r="F1028" t="str">
        <f>"802"</f>
        <v>802</v>
      </c>
      <c r="G1028" t="str">
        <f>"5"</f>
        <v>5</v>
      </c>
      <c r="H1028" t="str">
        <f>"99"</f>
        <v>99</v>
      </c>
      <c r="I1028" t="str">
        <f>"0"</f>
        <v>0</v>
      </c>
      <c r="J1028" t="str">
        <f>"00"</f>
        <v>00</v>
      </c>
      <c r="K1028" t="s">
        <v>28</v>
      </c>
      <c r="L1028" s="1">
        <v>4149</v>
      </c>
    </row>
    <row r="1029" spans="1:12" x14ac:dyDescent="0.25">
      <c r="A1029" t="s">
        <v>12</v>
      </c>
      <c r="B1029" t="str">
        <f>"199"</f>
        <v>199</v>
      </c>
      <c r="C1029" t="str">
        <f>"53"</f>
        <v>53</v>
      </c>
      <c r="D1029" t="str">
        <f>"6144"</f>
        <v>6144</v>
      </c>
      <c r="E1029" t="str">
        <f>"21"</f>
        <v>21</v>
      </c>
      <c r="F1029" t="str">
        <f>"802"</f>
        <v>802</v>
      </c>
      <c r="G1029" t="str">
        <f>"5"</f>
        <v>5</v>
      </c>
      <c r="H1029" t="str">
        <f>"99"</f>
        <v>99</v>
      </c>
      <c r="I1029" t="str">
        <f>"0"</f>
        <v>0</v>
      </c>
      <c r="J1029" t="str">
        <f>"00"</f>
        <v>00</v>
      </c>
      <c r="K1029" t="s">
        <v>28</v>
      </c>
      <c r="L1029" s="1">
        <v>9142</v>
      </c>
    </row>
    <row r="1030" spans="1:12" x14ac:dyDescent="0.25">
      <c r="A1030" t="s">
        <v>12</v>
      </c>
      <c r="B1030" t="str">
        <f>"199"</f>
        <v>199</v>
      </c>
      <c r="C1030" t="str">
        <f>"53"</f>
        <v>53</v>
      </c>
      <c r="D1030" t="str">
        <f>"6144"</f>
        <v>6144</v>
      </c>
      <c r="E1030" t="str">
        <f>"00"</f>
        <v>00</v>
      </c>
      <c r="F1030" t="str">
        <f>"750"</f>
        <v>750</v>
      </c>
      <c r="G1030" t="str">
        <f>"5"</f>
        <v>5</v>
      </c>
      <c r="H1030" t="str">
        <f>"99"</f>
        <v>99</v>
      </c>
      <c r="I1030" t="str">
        <f>"0"</f>
        <v>0</v>
      </c>
      <c r="J1030" t="str">
        <f>"00"</f>
        <v>00</v>
      </c>
      <c r="K1030" t="s">
        <v>28</v>
      </c>
      <c r="L1030" s="1">
        <v>10923</v>
      </c>
    </row>
    <row r="1031" spans="1:12" x14ac:dyDescent="0.25">
      <c r="A1031" t="s">
        <v>12</v>
      </c>
      <c r="B1031" t="str">
        <f>"199"</f>
        <v>199</v>
      </c>
      <c r="C1031" t="str">
        <f>"53"</f>
        <v>53</v>
      </c>
      <c r="D1031" t="str">
        <f>"6146"</f>
        <v>6146</v>
      </c>
      <c r="E1031" t="str">
        <f>"00"</f>
        <v>00</v>
      </c>
      <c r="F1031" t="str">
        <f>"802"</f>
        <v>802</v>
      </c>
      <c r="G1031" t="str">
        <f>"5"</f>
        <v>5</v>
      </c>
      <c r="H1031" t="str">
        <f>"99"</f>
        <v>99</v>
      </c>
      <c r="I1031" t="str">
        <f>"0"</f>
        <v>0</v>
      </c>
      <c r="J1031" t="str">
        <f>"00"</f>
        <v>00</v>
      </c>
      <c r="K1031" t="s">
        <v>31</v>
      </c>
      <c r="L1031" s="1">
        <v>1201</v>
      </c>
    </row>
    <row r="1032" spans="1:12" x14ac:dyDescent="0.25">
      <c r="A1032" t="s">
        <v>12</v>
      </c>
      <c r="B1032" t="str">
        <f>"199"</f>
        <v>199</v>
      </c>
      <c r="C1032" t="str">
        <f>"53"</f>
        <v>53</v>
      </c>
      <c r="D1032" t="str">
        <f>"6146"</f>
        <v>6146</v>
      </c>
      <c r="E1032" t="str">
        <f>"00"</f>
        <v>00</v>
      </c>
      <c r="F1032" t="str">
        <f>"750"</f>
        <v>750</v>
      </c>
      <c r="G1032" t="str">
        <f>"5"</f>
        <v>5</v>
      </c>
      <c r="H1032" t="str">
        <f>"99"</f>
        <v>99</v>
      </c>
      <c r="I1032" t="str">
        <f>"0"</f>
        <v>0</v>
      </c>
      <c r="J1032" t="str">
        <f>"00"</f>
        <v>00</v>
      </c>
      <c r="K1032" t="s">
        <v>31</v>
      </c>
      <c r="L1032" s="1">
        <v>4330</v>
      </c>
    </row>
    <row r="1033" spans="1:12" x14ac:dyDescent="0.25">
      <c r="A1033" t="s">
        <v>12</v>
      </c>
      <c r="B1033" t="str">
        <f>"199"</f>
        <v>199</v>
      </c>
      <c r="C1033" t="str">
        <f>"53"</f>
        <v>53</v>
      </c>
      <c r="D1033" t="str">
        <f>"6146"</f>
        <v>6146</v>
      </c>
      <c r="E1033" t="str">
        <f>"21"</f>
        <v>21</v>
      </c>
      <c r="F1033" t="str">
        <f>"802"</f>
        <v>802</v>
      </c>
      <c r="G1033" t="str">
        <f>"5"</f>
        <v>5</v>
      </c>
      <c r="H1033" t="str">
        <f>"99"</f>
        <v>99</v>
      </c>
      <c r="I1033" t="str">
        <f>"0"</f>
        <v>0</v>
      </c>
      <c r="J1033" t="str">
        <f>"00"</f>
        <v>00</v>
      </c>
      <c r="K1033" t="s">
        <v>31</v>
      </c>
      <c r="L1033" s="1">
        <v>17280</v>
      </c>
    </row>
    <row r="1034" spans="1:12" x14ac:dyDescent="0.25">
      <c r="A1034" t="s">
        <v>12</v>
      </c>
      <c r="B1034" t="str">
        <f>"199"</f>
        <v>199</v>
      </c>
      <c r="C1034" t="str">
        <f>"53"</f>
        <v>53</v>
      </c>
      <c r="D1034" t="str">
        <f>"6149"</f>
        <v>6149</v>
      </c>
      <c r="E1034" t="str">
        <f>"00"</f>
        <v>00</v>
      </c>
      <c r="F1034" t="str">
        <f>"802"</f>
        <v>802</v>
      </c>
      <c r="G1034" t="str">
        <f>"5"</f>
        <v>5</v>
      </c>
      <c r="H1034" t="str">
        <f>"99"</f>
        <v>99</v>
      </c>
      <c r="I1034" t="str">
        <f>"0"</f>
        <v>0</v>
      </c>
      <c r="J1034" t="str">
        <f>"00"</f>
        <v>00</v>
      </c>
      <c r="K1034" t="s">
        <v>32</v>
      </c>
      <c r="L1034" s="1">
        <v>29</v>
      </c>
    </row>
    <row r="1035" spans="1:12" x14ac:dyDescent="0.25">
      <c r="A1035" t="s">
        <v>12</v>
      </c>
      <c r="B1035" t="str">
        <f>"199"</f>
        <v>199</v>
      </c>
      <c r="C1035" t="str">
        <f>"53"</f>
        <v>53</v>
      </c>
      <c r="D1035" t="str">
        <f>"6149"</f>
        <v>6149</v>
      </c>
      <c r="E1035" t="str">
        <f>"00"</f>
        <v>00</v>
      </c>
      <c r="F1035" t="str">
        <f>"750"</f>
        <v>750</v>
      </c>
      <c r="G1035" t="str">
        <f>"5"</f>
        <v>5</v>
      </c>
      <c r="H1035" t="str">
        <f>"99"</f>
        <v>99</v>
      </c>
      <c r="I1035" t="str">
        <f>"0"</f>
        <v>0</v>
      </c>
      <c r="J1035" t="str">
        <f>"00"</f>
        <v>00</v>
      </c>
      <c r="K1035" t="s">
        <v>32</v>
      </c>
      <c r="L1035" s="1">
        <v>33</v>
      </c>
    </row>
    <row r="1036" spans="1:12" x14ac:dyDescent="0.25">
      <c r="A1036" t="s">
        <v>12</v>
      </c>
      <c r="B1036" t="str">
        <f>"199"</f>
        <v>199</v>
      </c>
      <c r="C1036" t="str">
        <f>"53"</f>
        <v>53</v>
      </c>
      <c r="D1036" t="str">
        <f>"6149"</f>
        <v>6149</v>
      </c>
      <c r="E1036" t="str">
        <f>"21"</f>
        <v>21</v>
      </c>
      <c r="F1036" t="str">
        <f>"802"</f>
        <v>802</v>
      </c>
      <c r="G1036" t="str">
        <f>"5"</f>
        <v>5</v>
      </c>
      <c r="H1036" t="str">
        <f>"99"</f>
        <v>99</v>
      </c>
      <c r="I1036" t="str">
        <f>"0"</f>
        <v>0</v>
      </c>
      <c r="J1036" t="str">
        <f>"00"</f>
        <v>00</v>
      </c>
      <c r="K1036" t="s">
        <v>32</v>
      </c>
      <c r="L1036" s="1">
        <v>35</v>
      </c>
    </row>
    <row r="1037" spans="1:12" x14ac:dyDescent="0.25">
      <c r="A1037" t="s">
        <v>12</v>
      </c>
      <c r="B1037" t="str">
        <f>"199"</f>
        <v>199</v>
      </c>
      <c r="C1037" t="str">
        <f>"53"</f>
        <v>53</v>
      </c>
      <c r="D1037" t="str">
        <f>"6239"</f>
        <v>6239</v>
      </c>
      <c r="E1037" t="str">
        <f>"07"</f>
        <v>07</v>
      </c>
      <c r="F1037" t="str">
        <f>"999"</f>
        <v>999</v>
      </c>
      <c r="G1037" t="str">
        <f>"5"</f>
        <v>5</v>
      </c>
      <c r="H1037" t="str">
        <f>"99"</f>
        <v>99</v>
      </c>
      <c r="I1037" t="str">
        <f>"R"</f>
        <v>R</v>
      </c>
      <c r="J1037" t="str">
        <f>"00"</f>
        <v>00</v>
      </c>
      <c r="K1037" t="s">
        <v>495</v>
      </c>
      <c r="L1037" s="1">
        <v>50</v>
      </c>
    </row>
    <row r="1038" spans="1:12" x14ac:dyDescent="0.25">
      <c r="A1038" t="s">
        <v>12</v>
      </c>
      <c r="B1038" t="str">
        <f>"199"</f>
        <v>199</v>
      </c>
      <c r="C1038" t="str">
        <f>"53"</f>
        <v>53</v>
      </c>
      <c r="D1038" t="str">
        <f>"6239"</f>
        <v>6239</v>
      </c>
      <c r="E1038" t="str">
        <f>"10"</f>
        <v>10</v>
      </c>
      <c r="F1038" t="str">
        <f>"999"</f>
        <v>999</v>
      </c>
      <c r="G1038" t="str">
        <f>"5"</f>
        <v>5</v>
      </c>
      <c r="H1038" t="str">
        <f>"99"</f>
        <v>99</v>
      </c>
      <c r="I1038" t="str">
        <f>"R"</f>
        <v>R</v>
      </c>
      <c r="J1038" t="str">
        <f>"00"</f>
        <v>00</v>
      </c>
      <c r="K1038" t="s">
        <v>496</v>
      </c>
      <c r="L1038" s="1">
        <v>1707</v>
      </c>
    </row>
    <row r="1039" spans="1:12" x14ac:dyDescent="0.25">
      <c r="A1039" t="s">
        <v>12</v>
      </c>
      <c r="B1039" t="str">
        <f>"199"</f>
        <v>199</v>
      </c>
      <c r="C1039" t="str">
        <f>"53"</f>
        <v>53</v>
      </c>
      <c r="D1039" t="str">
        <f>"6239"</f>
        <v>6239</v>
      </c>
      <c r="E1039" t="str">
        <f>"00"</f>
        <v>00</v>
      </c>
      <c r="F1039" t="str">
        <f>"999"</f>
        <v>999</v>
      </c>
      <c r="G1039" t="str">
        <f>"5"</f>
        <v>5</v>
      </c>
      <c r="H1039" t="str">
        <f>"99"</f>
        <v>99</v>
      </c>
      <c r="I1039" t="str">
        <f>"0"</f>
        <v>0</v>
      </c>
      <c r="J1039" t="str">
        <f>"TE"</f>
        <v>TE</v>
      </c>
      <c r="K1039" t="s">
        <v>497</v>
      </c>
      <c r="L1039" s="1">
        <v>3500</v>
      </c>
    </row>
    <row r="1040" spans="1:12" x14ac:dyDescent="0.25">
      <c r="A1040" t="s">
        <v>12</v>
      </c>
      <c r="B1040" t="str">
        <f>"199"</f>
        <v>199</v>
      </c>
      <c r="C1040" t="str">
        <f>"53"</f>
        <v>53</v>
      </c>
      <c r="D1040" t="str">
        <f>"6239"</f>
        <v>6239</v>
      </c>
      <c r="E1040" t="str">
        <f>"03"</f>
        <v>03</v>
      </c>
      <c r="F1040" t="str">
        <f>"999"</f>
        <v>999</v>
      </c>
      <c r="G1040" t="str">
        <f>"5"</f>
        <v>5</v>
      </c>
      <c r="H1040" t="str">
        <f>"99"</f>
        <v>99</v>
      </c>
      <c r="I1040" t="str">
        <f>"R"</f>
        <v>R</v>
      </c>
      <c r="J1040" t="str">
        <f>"00"</f>
        <v>00</v>
      </c>
      <c r="K1040" t="s">
        <v>498</v>
      </c>
      <c r="L1040" s="1">
        <v>5004</v>
      </c>
    </row>
    <row r="1041" spans="1:12" x14ac:dyDescent="0.25">
      <c r="A1041" t="s">
        <v>12</v>
      </c>
      <c r="B1041" t="str">
        <f>"199"</f>
        <v>199</v>
      </c>
      <c r="C1041" t="str">
        <f>"53"</f>
        <v>53</v>
      </c>
      <c r="D1041" t="str">
        <f>"6239"</f>
        <v>6239</v>
      </c>
      <c r="E1041" t="str">
        <f>"05"</f>
        <v>05</v>
      </c>
      <c r="F1041" t="str">
        <f>"999"</f>
        <v>999</v>
      </c>
      <c r="G1041" t="str">
        <f>"5"</f>
        <v>5</v>
      </c>
      <c r="H1041" t="str">
        <f>"99"</f>
        <v>99</v>
      </c>
      <c r="I1041" t="str">
        <f>"R"</f>
        <v>R</v>
      </c>
      <c r="J1041" t="str">
        <f>"00"</f>
        <v>00</v>
      </c>
      <c r="K1041" t="s">
        <v>499</v>
      </c>
      <c r="L1041" s="1">
        <v>5500</v>
      </c>
    </row>
    <row r="1042" spans="1:12" x14ac:dyDescent="0.25">
      <c r="A1042" t="s">
        <v>12</v>
      </c>
      <c r="B1042" t="str">
        <f>"199"</f>
        <v>199</v>
      </c>
      <c r="C1042" t="str">
        <f>"53"</f>
        <v>53</v>
      </c>
      <c r="D1042" t="str">
        <f>"6239"</f>
        <v>6239</v>
      </c>
      <c r="E1042" t="str">
        <f>"01"</f>
        <v>01</v>
      </c>
      <c r="F1042" t="str">
        <f>"999"</f>
        <v>999</v>
      </c>
      <c r="G1042" t="str">
        <f>"5"</f>
        <v>5</v>
      </c>
      <c r="H1042" t="str">
        <f>"99"</f>
        <v>99</v>
      </c>
      <c r="I1042" t="str">
        <f>"R"</f>
        <v>R</v>
      </c>
      <c r="J1042" t="str">
        <f>"00"</f>
        <v>00</v>
      </c>
      <c r="K1042" t="s">
        <v>500</v>
      </c>
      <c r="L1042" s="1">
        <v>13500</v>
      </c>
    </row>
    <row r="1043" spans="1:12" x14ac:dyDescent="0.25">
      <c r="A1043" t="s">
        <v>12</v>
      </c>
      <c r="B1043" t="str">
        <f>"199"</f>
        <v>199</v>
      </c>
      <c r="C1043" t="str">
        <f>"53"</f>
        <v>53</v>
      </c>
      <c r="D1043" t="str">
        <f>"6239"</f>
        <v>6239</v>
      </c>
      <c r="E1043" t="str">
        <f>"08"</f>
        <v>08</v>
      </c>
      <c r="F1043" t="str">
        <f>"750"</f>
        <v>750</v>
      </c>
      <c r="G1043" t="str">
        <f>"5"</f>
        <v>5</v>
      </c>
      <c r="H1043" t="str">
        <f>"99"</f>
        <v>99</v>
      </c>
      <c r="I1043" t="str">
        <f>"R"</f>
        <v>R</v>
      </c>
      <c r="J1043" t="str">
        <f>"00"</f>
        <v>00</v>
      </c>
      <c r="K1043" t="s">
        <v>501</v>
      </c>
      <c r="L1043" s="1">
        <v>15440</v>
      </c>
    </row>
    <row r="1044" spans="1:12" x14ac:dyDescent="0.25">
      <c r="A1044" t="s">
        <v>12</v>
      </c>
      <c r="B1044" t="str">
        <f>"199"</f>
        <v>199</v>
      </c>
      <c r="C1044" t="str">
        <f>"53"</f>
        <v>53</v>
      </c>
      <c r="D1044" t="str">
        <f>"6239"</f>
        <v>6239</v>
      </c>
      <c r="E1044" t="str">
        <f>"02"</f>
        <v>02</v>
      </c>
      <c r="F1044" t="str">
        <f>"999"</f>
        <v>999</v>
      </c>
      <c r="G1044" t="str">
        <f>"5"</f>
        <v>5</v>
      </c>
      <c r="H1044" t="str">
        <f>"99"</f>
        <v>99</v>
      </c>
      <c r="I1044" t="str">
        <f>"R"</f>
        <v>R</v>
      </c>
      <c r="J1044" t="str">
        <f>"00"</f>
        <v>00</v>
      </c>
      <c r="K1044" t="s">
        <v>502</v>
      </c>
      <c r="L1044" s="1">
        <v>22316</v>
      </c>
    </row>
    <row r="1045" spans="1:12" x14ac:dyDescent="0.25">
      <c r="A1045" t="s">
        <v>12</v>
      </c>
      <c r="B1045" t="str">
        <f>"199"</f>
        <v>199</v>
      </c>
      <c r="C1045" t="str">
        <f>"53"</f>
        <v>53</v>
      </c>
      <c r="D1045" t="str">
        <f>"6249"</f>
        <v>6249</v>
      </c>
      <c r="E1045" t="str">
        <f>"00"</f>
        <v>00</v>
      </c>
      <c r="F1045" t="str">
        <f>"802"</f>
        <v>802</v>
      </c>
      <c r="G1045" t="str">
        <f>"5"</f>
        <v>5</v>
      </c>
      <c r="H1045" t="str">
        <f>"99"</f>
        <v>99</v>
      </c>
      <c r="I1045" t="str">
        <f>"0"</f>
        <v>0</v>
      </c>
      <c r="J1045" t="str">
        <f>"TE"</f>
        <v>TE</v>
      </c>
      <c r="K1045" t="s">
        <v>503</v>
      </c>
      <c r="L1045" s="1">
        <v>1000</v>
      </c>
    </row>
    <row r="1046" spans="1:12" x14ac:dyDescent="0.25">
      <c r="A1046" t="s">
        <v>12</v>
      </c>
      <c r="B1046" t="str">
        <f>"199"</f>
        <v>199</v>
      </c>
      <c r="C1046" t="str">
        <f>"53"</f>
        <v>53</v>
      </c>
      <c r="D1046" t="str">
        <f>"6249"</f>
        <v>6249</v>
      </c>
      <c r="E1046" t="str">
        <f>"05"</f>
        <v>05</v>
      </c>
      <c r="F1046" t="str">
        <f>"999"</f>
        <v>999</v>
      </c>
      <c r="G1046" t="str">
        <f>"5"</f>
        <v>5</v>
      </c>
      <c r="H1046" t="str">
        <f>"99"</f>
        <v>99</v>
      </c>
      <c r="I1046" t="str">
        <f>"0"</f>
        <v>0</v>
      </c>
      <c r="J1046" t="str">
        <f>"TE"</f>
        <v>TE</v>
      </c>
      <c r="K1046" t="s">
        <v>272</v>
      </c>
      <c r="L1046" s="1">
        <v>1500</v>
      </c>
    </row>
    <row r="1047" spans="1:12" x14ac:dyDescent="0.25">
      <c r="A1047" t="s">
        <v>12</v>
      </c>
      <c r="B1047" t="str">
        <f>"199"</f>
        <v>199</v>
      </c>
      <c r="C1047" t="str">
        <f>"53"</f>
        <v>53</v>
      </c>
      <c r="D1047" t="str">
        <f>"6299"</f>
        <v>6299</v>
      </c>
      <c r="E1047" t="str">
        <f>"02"</f>
        <v>02</v>
      </c>
      <c r="F1047" t="str">
        <f>"750"</f>
        <v>750</v>
      </c>
      <c r="G1047" t="str">
        <f>"5"</f>
        <v>5</v>
      </c>
      <c r="H1047" t="str">
        <f>"99"</f>
        <v>99</v>
      </c>
      <c r="I1047" t="str">
        <f>"D"</f>
        <v>D</v>
      </c>
      <c r="J1047" t="str">
        <f>"00"</f>
        <v>00</v>
      </c>
      <c r="K1047" t="s">
        <v>504</v>
      </c>
      <c r="L1047" s="1">
        <v>1600</v>
      </c>
    </row>
    <row r="1048" spans="1:12" x14ac:dyDescent="0.25">
      <c r="A1048" t="s">
        <v>12</v>
      </c>
      <c r="B1048" t="str">
        <f>"199"</f>
        <v>199</v>
      </c>
      <c r="C1048" t="str">
        <f>"53"</f>
        <v>53</v>
      </c>
      <c r="D1048" t="str">
        <f>"6299"</f>
        <v>6299</v>
      </c>
      <c r="E1048" t="str">
        <f>"05"</f>
        <v>05</v>
      </c>
      <c r="F1048" t="str">
        <f>"999"</f>
        <v>999</v>
      </c>
      <c r="G1048" t="str">
        <f>"5"</f>
        <v>5</v>
      </c>
      <c r="H1048" t="str">
        <f>"99"</f>
        <v>99</v>
      </c>
      <c r="I1048" t="str">
        <f>"0"</f>
        <v>0</v>
      </c>
      <c r="J1048" t="str">
        <f>"TE"</f>
        <v>TE</v>
      </c>
      <c r="K1048" t="s">
        <v>505</v>
      </c>
      <c r="L1048" s="1">
        <v>2500</v>
      </c>
    </row>
    <row r="1049" spans="1:12" x14ac:dyDescent="0.25">
      <c r="A1049" t="s">
        <v>12</v>
      </c>
      <c r="B1049" t="str">
        <f>"199"</f>
        <v>199</v>
      </c>
      <c r="C1049" t="str">
        <f>"53"</f>
        <v>53</v>
      </c>
      <c r="D1049" t="str">
        <f>"6299"</f>
        <v>6299</v>
      </c>
      <c r="E1049" t="str">
        <f>"03"</f>
        <v>03</v>
      </c>
      <c r="F1049" t="str">
        <f>"999"</f>
        <v>999</v>
      </c>
      <c r="G1049" t="str">
        <f>"5"</f>
        <v>5</v>
      </c>
      <c r="H1049" t="str">
        <f>"99"</f>
        <v>99</v>
      </c>
      <c r="I1049" t="str">
        <f>"0"</f>
        <v>0</v>
      </c>
      <c r="J1049" t="str">
        <f>"TE"</f>
        <v>TE</v>
      </c>
      <c r="K1049" t="s">
        <v>506</v>
      </c>
      <c r="L1049" s="1">
        <v>3000</v>
      </c>
    </row>
    <row r="1050" spans="1:12" x14ac:dyDescent="0.25">
      <c r="A1050" t="s">
        <v>12</v>
      </c>
      <c r="B1050" t="str">
        <f>"199"</f>
        <v>199</v>
      </c>
      <c r="C1050" t="str">
        <f>"53"</f>
        <v>53</v>
      </c>
      <c r="D1050" t="str">
        <f>"6299"</f>
        <v>6299</v>
      </c>
      <c r="E1050" t="str">
        <f>"00"</f>
        <v>00</v>
      </c>
      <c r="F1050" t="str">
        <f>"999"</f>
        <v>999</v>
      </c>
      <c r="G1050" t="str">
        <f>"5"</f>
        <v>5</v>
      </c>
      <c r="H1050" t="str">
        <f>"99"</f>
        <v>99</v>
      </c>
      <c r="I1050" t="str">
        <f>"0"</f>
        <v>0</v>
      </c>
      <c r="J1050" t="str">
        <f>"TE"</f>
        <v>TE</v>
      </c>
      <c r="K1050" t="s">
        <v>507</v>
      </c>
      <c r="L1050" s="1">
        <v>3200</v>
      </c>
    </row>
    <row r="1051" spans="1:12" x14ac:dyDescent="0.25">
      <c r="A1051" t="s">
        <v>12</v>
      </c>
      <c r="B1051" t="str">
        <f>"199"</f>
        <v>199</v>
      </c>
      <c r="C1051" t="str">
        <f>"53"</f>
        <v>53</v>
      </c>
      <c r="D1051" t="str">
        <f>"6299"</f>
        <v>6299</v>
      </c>
      <c r="E1051" t="str">
        <f>"01"</f>
        <v>01</v>
      </c>
      <c r="F1051" t="str">
        <f>"999"</f>
        <v>999</v>
      </c>
      <c r="G1051" t="str">
        <f>"5"</f>
        <v>5</v>
      </c>
      <c r="H1051" t="str">
        <f>"99"</f>
        <v>99</v>
      </c>
      <c r="I1051" t="str">
        <f>"0"</f>
        <v>0</v>
      </c>
      <c r="J1051" t="str">
        <f>"TE"</f>
        <v>TE</v>
      </c>
      <c r="K1051" t="s">
        <v>508</v>
      </c>
      <c r="L1051" s="1">
        <v>3500</v>
      </c>
    </row>
    <row r="1052" spans="1:12" x14ac:dyDescent="0.25">
      <c r="A1052" t="s">
        <v>12</v>
      </c>
      <c r="B1052" t="str">
        <f>"199"</f>
        <v>199</v>
      </c>
      <c r="C1052" t="str">
        <f>"53"</f>
        <v>53</v>
      </c>
      <c r="D1052" t="str">
        <f>"6299"</f>
        <v>6299</v>
      </c>
      <c r="E1052" t="str">
        <f>"03"</f>
        <v>03</v>
      </c>
      <c r="F1052" t="str">
        <f>"750"</f>
        <v>750</v>
      </c>
      <c r="G1052" t="str">
        <f>"5"</f>
        <v>5</v>
      </c>
      <c r="H1052" t="str">
        <f>"99"</f>
        <v>99</v>
      </c>
      <c r="I1052" t="str">
        <f>"D"</f>
        <v>D</v>
      </c>
      <c r="J1052" t="str">
        <f>"00"</f>
        <v>00</v>
      </c>
      <c r="K1052" t="s">
        <v>509</v>
      </c>
      <c r="L1052" s="1">
        <v>3500</v>
      </c>
    </row>
    <row r="1053" spans="1:12" x14ac:dyDescent="0.25">
      <c r="A1053" t="s">
        <v>12</v>
      </c>
      <c r="B1053" t="str">
        <f>"199"</f>
        <v>199</v>
      </c>
      <c r="C1053" t="str">
        <f>"53"</f>
        <v>53</v>
      </c>
      <c r="D1053" t="str">
        <f>"6299"</f>
        <v>6299</v>
      </c>
      <c r="E1053" t="str">
        <f>"04"</f>
        <v>04</v>
      </c>
      <c r="F1053" t="str">
        <f>"750"</f>
        <v>750</v>
      </c>
      <c r="G1053" t="str">
        <f>"5"</f>
        <v>5</v>
      </c>
      <c r="H1053" t="str">
        <f>"99"</f>
        <v>99</v>
      </c>
      <c r="I1053" t="str">
        <f>"D"</f>
        <v>D</v>
      </c>
      <c r="J1053" t="str">
        <f>"00"</f>
        <v>00</v>
      </c>
      <c r="K1053" t="s">
        <v>510</v>
      </c>
      <c r="L1053" s="1">
        <v>3500</v>
      </c>
    </row>
    <row r="1054" spans="1:12" x14ac:dyDescent="0.25">
      <c r="A1054" t="s">
        <v>12</v>
      </c>
      <c r="B1054" t="str">
        <f>"199"</f>
        <v>199</v>
      </c>
      <c r="C1054" t="str">
        <f>"53"</f>
        <v>53</v>
      </c>
      <c r="D1054" t="str">
        <f>"6299"</f>
        <v>6299</v>
      </c>
      <c r="E1054" t="str">
        <f>"01"</f>
        <v>01</v>
      </c>
      <c r="F1054" t="str">
        <f>"750"</f>
        <v>750</v>
      </c>
      <c r="G1054" t="str">
        <f>"5"</f>
        <v>5</v>
      </c>
      <c r="H1054" t="str">
        <f>"99"</f>
        <v>99</v>
      </c>
      <c r="I1054" t="str">
        <f>"D"</f>
        <v>D</v>
      </c>
      <c r="J1054" t="str">
        <f>"00"</f>
        <v>00</v>
      </c>
      <c r="K1054" t="s">
        <v>511</v>
      </c>
      <c r="L1054" s="1">
        <v>5000</v>
      </c>
    </row>
    <row r="1055" spans="1:12" x14ac:dyDescent="0.25">
      <c r="A1055" t="s">
        <v>12</v>
      </c>
      <c r="B1055" t="str">
        <f>"199"</f>
        <v>199</v>
      </c>
      <c r="C1055" t="str">
        <f>"53"</f>
        <v>53</v>
      </c>
      <c r="D1055" t="str">
        <f>"6299"</f>
        <v>6299</v>
      </c>
      <c r="E1055" t="str">
        <f>"02"</f>
        <v>02</v>
      </c>
      <c r="F1055" t="str">
        <f>"999"</f>
        <v>999</v>
      </c>
      <c r="G1055" t="str">
        <f>"5"</f>
        <v>5</v>
      </c>
      <c r="H1055" t="str">
        <f>"99"</f>
        <v>99</v>
      </c>
      <c r="I1055" t="str">
        <f>"0"</f>
        <v>0</v>
      </c>
      <c r="J1055" t="str">
        <f>"TE"</f>
        <v>TE</v>
      </c>
      <c r="K1055" t="s">
        <v>512</v>
      </c>
      <c r="L1055" s="1">
        <v>5500</v>
      </c>
    </row>
    <row r="1056" spans="1:12" x14ac:dyDescent="0.25">
      <c r="A1056" t="s">
        <v>12</v>
      </c>
      <c r="B1056" t="str">
        <f>"199"</f>
        <v>199</v>
      </c>
      <c r="C1056" t="str">
        <f>"53"</f>
        <v>53</v>
      </c>
      <c r="D1056" t="str">
        <f>"6299"</f>
        <v>6299</v>
      </c>
      <c r="E1056" t="str">
        <f>"06"</f>
        <v>06</v>
      </c>
      <c r="F1056" t="str">
        <f>"999"</f>
        <v>999</v>
      </c>
      <c r="G1056" t="str">
        <f>"5"</f>
        <v>5</v>
      </c>
      <c r="H1056" t="str">
        <f>"99"</f>
        <v>99</v>
      </c>
      <c r="I1056" t="str">
        <f>"0"</f>
        <v>0</v>
      </c>
      <c r="J1056" t="str">
        <f>"TE"</f>
        <v>TE</v>
      </c>
      <c r="K1056" t="s">
        <v>513</v>
      </c>
      <c r="L1056" s="1">
        <v>6000</v>
      </c>
    </row>
    <row r="1057" spans="1:12" x14ac:dyDescent="0.25">
      <c r="A1057" t="s">
        <v>12</v>
      </c>
      <c r="B1057" t="str">
        <f>"199"</f>
        <v>199</v>
      </c>
      <c r="C1057" t="str">
        <f>"53"</f>
        <v>53</v>
      </c>
      <c r="D1057" t="str">
        <f>"6299"</f>
        <v>6299</v>
      </c>
      <c r="E1057" t="str">
        <f>"00"</f>
        <v>00</v>
      </c>
      <c r="F1057" t="str">
        <f>"102"</f>
        <v>102</v>
      </c>
      <c r="G1057" t="str">
        <f>"5"</f>
        <v>5</v>
      </c>
      <c r="H1057" t="str">
        <f>"99"</f>
        <v>99</v>
      </c>
      <c r="I1057" t="str">
        <f>"0"</f>
        <v>0</v>
      </c>
      <c r="J1057" t="str">
        <f>"TE"</f>
        <v>TE</v>
      </c>
      <c r="K1057" t="s">
        <v>514</v>
      </c>
      <c r="L1057" s="1">
        <v>19000</v>
      </c>
    </row>
    <row r="1058" spans="1:12" x14ac:dyDescent="0.25">
      <c r="A1058" t="s">
        <v>12</v>
      </c>
      <c r="B1058" t="str">
        <f>"199"</f>
        <v>199</v>
      </c>
      <c r="C1058" t="str">
        <f>"53"</f>
        <v>53</v>
      </c>
      <c r="D1058" t="str">
        <f>"6398"</f>
        <v>6398</v>
      </c>
      <c r="E1058" t="str">
        <f>"01"</f>
        <v>01</v>
      </c>
      <c r="F1058" t="str">
        <f>"802"</f>
        <v>802</v>
      </c>
      <c r="G1058" t="str">
        <f>"5"</f>
        <v>5</v>
      </c>
      <c r="H1058" t="str">
        <f>"99"</f>
        <v>99</v>
      </c>
      <c r="I1058" t="str">
        <f>"0"</f>
        <v>0</v>
      </c>
      <c r="J1058" t="str">
        <f>"TE"</f>
        <v>TE</v>
      </c>
      <c r="K1058" t="s">
        <v>515</v>
      </c>
      <c r="L1058" s="1">
        <v>3000</v>
      </c>
    </row>
    <row r="1059" spans="1:12" x14ac:dyDescent="0.25">
      <c r="A1059" t="s">
        <v>12</v>
      </c>
      <c r="B1059" t="str">
        <f>"199"</f>
        <v>199</v>
      </c>
      <c r="C1059" t="str">
        <f>"53"</f>
        <v>53</v>
      </c>
      <c r="D1059" t="str">
        <f>"6398"</f>
        <v>6398</v>
      </c>
      <c r="E1059" t="str">
        <f>"00"</f>
        <v>00</v>
      </c>
      <c r="F1059" t="str">
        <f>"802"</f>
        <v>802</v>
      </c>
      <c r="G1059" t="str">
        <f>"5"</f>
        <v>5</v>
      </c>
      <c r="H1059" t="str">
        <f>"99"</f>
        <v>99</v>
      </c>
      <c r="I1059" t="str">
        <f>"0"</f>
        <v>0</v>
      </c>
      <c r="J1059" t="str">
        <f>"TE"</f>
        <v>TE</v>
      </c>
      <c r="K1059" t="s">
        <v>516</v>
      </c>
      <c r="L1059" s="1">
        <v>7000</v>
      </c>
    </row>
    <row r="1060" spans="1:12" x14ac:dyDescent="0.25">
      <c r="A1060" t="s">
        <v>12</v>
      </c>
      <c r="B1060" t="str">
        <f>"199"</f>
        <v>199</v>
      </c>
      <c r="C1060" t="str">
        <f>"53"</f>
        <v>53</v>
      </c>
      <c r="D1060" t="str">
        <f>"6399"</f>
        <v>6399</v>
      </c>
      <c r="E1060" t="str">
        <f>"06"</f>
        <v>06</v>
      </c>
      <c r="F1060" t="str">
        <f>"999"</f>
        <v>999</v>
      </c>
      <c r="G1060" t="str">
        <f>"5"</f>
        <v>5</v>
      </c>
      <c r="H1060" t="str">
        <f>"99"</f>
        <v>99</v>
      </c>
      <c r="I1060" t="str">
        <f>"0"</f>
        <v>0</v>
      </c>
      <c r="J1060" t="str">
        <f>"TE"</f>
        <v>TE</v>
      </c>
      <c r="K1060" t="s">
        <v>517</v>
      </c>
      <c r="L1060" s="1">
        <v>100</v>
      </c>
    </row>
    <row r="1061" spans="1:12" x14ac:dyDescent="0.25">
      <c r="A1061" t="s">
        <v>12</v>
      </c>
      <c r="B1061" t="str">
        <f>"199"</f>
        <v>199</v>
      </c>
      <c r="C1061" t="str">
        <f>"53"</f>
        <v>53</v>
      </c>
      <c r="D1061" t="str">
        <f>"6399"</f>
        <v>6399</v>
      </c>
      <c r="E1061" t="str">
        <f>"09"</f>
        <v>09</v>
      </c>
      <c r="F1061" t="str">
        <f>"999"</f>
        <v>999</v>
      </c>
      <c r="G1061" t="str">
        <f>"5"</f>
        <v>5</v>
      </c>
      <c r="H1061" t="str">
        <f>"99"</f>
        <v>99</v>
      </c>
      <c r="I1061" t="str">
        <f>"0"</f>
        <v>0</v>
      </c>
      <c r="J1061" t="str">
        <f>"TE"</f>
        <v>TE</v>
      </c>
      <c r="K1061" t="s">
        <v>518</v>
      </c>
      <c r="L1061" s="1">
        <v>1600</v>
      </c>
    </row>
    <row r="1062" spans="1:12" x14ac:dyDescent="0.25">
      <c r="A1062" t="s">
        <v>12</v>
      </c>
      <c r="B1062" t="str">
        <f>"199"</f>
        <v>199</v>
      </c>
      <c r="C1062" t="str">
        <f>"53"</f>
        <v>53</v>
      </c>
      <c r="D1062" t="str">
        <f>"6399"</f>
        <v>6399</v>
      </c>
      <c r="E1062" t="str">
        <f>"16"</f>
        <v>16</v>
      </c>
      <c r="F1062" t="str">
        <f>"999"</f>
        <v>999</v>
      </c>
      <c r="G1062" t="str">
        <f>"5"</f>
        <v>5</v>
      </c>
      <c r="H1062" t="str">
        <f>"99"</f>
        <v>99</v>
      </c>
      <c r="I1062" t="str">
        <f>"0"</f>
        <v>0</v>
      </c>
      <c r="J1062" t="str">
        <f>"TE"</f>
        <v>TE</v>
      </c>
      <c r="K1062" t="s">
        <v>519</v>
      </c>
      <c r="L1062" s="1">
        <v>1600</v>
      </c>
    </row>
    <row r="1063" spans="1:12" x14ac:dyDescent="0.25">
      <c r="A1063" t="s">
        <v>12</v>
      </c>
      <c r="B1063" t="str">
        <f>"199"</f>
        <v>199</v>
      </c>
      <c r="C1063" t="str">
        <f>"53"</f>
        <v>53</v>
      </c>
      <c r="D1063" t="str">
        <f>"6399"</f>
        <v>6399</v>
      </c>
      <c r="E1063" t="str">
        <f>"02"</f>
        <v>02</v>
      </c>
      <c r="F1063" t="str">
        <f>"999"</f>
        <v>999</v>
      </c>
      <c r="G1063" t="str">
        <f>"5"</f>
        <v>5</v>
      </c>
      <c r="H1063" t="str">
        <f>"99"</f>
        <v>99</v>
      </c>
      <c r="I1063" t="str">
        <f>"0"</f>
        <v>0</v>
      </c>
      <c r="J1063" t="str">
        <f>"TE"</f>
        <v>TE</v>
      </c>
      <c r="K1063" t="s">
        <v>520</v>
      </c>
      <c r="L1063" s="1">
        <v>1800</v>
      </c>
    </row>
    <row r="1064" spans="1:12" x14ac:dyDescent="0.25">
      <c r="A1064" t="s">
        <v>12</v>
      </c>
      <c r="B1064" t="str">
        <f>"199"</f>
        <v>199</v>
      </c>
      <c r="C1064" t="str">
        <f>"53"</f>
        <v>53</v>
      </c>
      <c r="D1064" t="str">
        <f>"6399"</f>
        <v>6399</v>
      </c>
      <c r="E1064" t="str">
        <f>"08"</f>
        <v>08</v>
      </c>
      <c r="F1064" t="str">
        <f>"999"</f>
        <v>999</v>
      </c>
      <c r="G1064" t="str">
        <f>"5"</f>
        <v>5</v>
      </c>
      <c r="H1064" t="str">
        <f>"99"</f>
        <v>99</v>
      </c>
      <c r="I1064" t="str">
        <f>"0"</f>
        <v>0</v>
      </c>
      <c r="J1064" t="str">
        <f>"TE"</f>
        <v>TE</v>
      </c>
      <c r="K1064" t="s">
        <v>521</v>
      </c>
      <c r="L1064" s="1">
        <v>2600</v>
      </c>
    </row>
    <row r="1065" spans="1:12" x14ac:dyDescent="0.25">
      <c r="A1065" t="s">
        <v>12</v>
      </c>
      <c r="B1065" t="str">
        <f>"199"</f>
        <v>199</v>
      </c>
      <c r="C1065" t="str">
        <f>"53"</f>
        <v>53</v>
      </c>
      <c r="D1065" t="str">
        <f>"6399"</f>
        <v>6399</v>
      </c>
      <c r="E1065" t="str">
        <f>"07"</f>
        <v>07</v>
      </c>
      <c r="F1065" t="str">
        <f>"999"</f>
        <v>999</v>
      </c>
      <c r="G1065" t="str">
        <f>"5"</f>
        <v>5</v>
      </c>
      <c r="H1065" t="str">
        <f>"99"</f>
        <v>99</v>
      </c>
      <c r="I1065" t="str">
        <f>"0"</f>
        <v>0</v>
      </c>
      <c r="J1065" t="str">
        <f>"TE"</f>
        <v>TE</v>
      </c>
      <c r="K1065" t="s">
        <v>522</v>
      </c>
      <c r="L1065" s="1">
        <v>2800</v>
      </c>
    </row>
    <row r="1066" spans="1:12" x14ac:dyDescent="0.25">
      <c r="A1066" t="s">
        <v>12</v>
      </c>
      <c r="B1066" t="str">
        <f>"199"</f>
        <v>199</v>
      </c>
      <c r="C1066" t="str">
        <f>"53"</f>
        <v>53</v>
      </c>
      <c r="D1066" t="str">
        <f>"6399"</f>
        <v>6399</v>
      </c>
      <c r="E1066" t="str">
        <f>"00"</f>
        <v>00</v>
      </c>
      <c r="F1066" t="str">
        <f>"802"</f>
        <v>802</v>
      </c>
      <c r="G1066" t="str">
        <f>"5"</f>
        <v>5</v>
      </c>
      <c r="H1066" t="str">
        <f>"99"</f>
        <v>99</v>
      </c>
      <c r="I1066" t="str">
        <f>"0"</f>
        <v>0</v>
      </c>
      <c r="J1066" t="str">
        <f>"TE"</f>
        <v>TE</v>
      </c>
      <c r="K1066" t="s">
        <v>109</v>
      </c>
      <c r="L1066" s="1">
        <v>5000</v>
      </c>
    </row>
    <row r="1067" spans="1:12" x14ac:dyDescent="0.25">
      <c r="A1067" t="s">
        <v>12</v>
      </c>
      <c r="B1067" t="str">
        <f>"199"</f>
        <v>199</v>
      </c>
      <c r="C1067" t="str">
        <f>"53"</f>
        <v>53</v>
      </c>
      <c r="D1067" t="str">
        <f>"6399"</f>
        <v>6399</v>
      </c>
      <c r="E1067" t="str">
        <f>"10"</f>
        <v>10</v>
      </c>
      <c r="F1067" t="str">
        <f>"999"</f>
        <v>999</v>
      </c>
      <c r="G1067" t="str">
        <f>"5"</f>
        <v>5</v>
      </c>
      <c r="H1067" t="str">
        <f>"99"</f>
        <v>99</v>
      </c>
      <c r="I1067" t="str">
        <f>"0"</f>
        <v>0</v>
      </c>
      <c r="J1067" t="str">
        <f>"TE"</f>
        <v>TE</v>
      </c>
      <c r="K1067" t="s">
        <v>523</v>
      </c>
      <c r="L1067" s="1">
        <v>24700</v>
      </c>
    </row>
    <row r="1068" spans="1:12" x14ac:dyDescent="0.25">
      <c r="A1068" t="s">
        <v>12</v>
      </c>
      <c r="B1068" t="str">
        <f>"199"</f>
        <v>199</v>
      </c>
      <c r="C1068" t="str">
        <f>"53"</f>
        <v>53</v>
      </c>
      <c r="D1068" t="str">
        <f>"6411"</f>
        <v>6411</v>
      </c>
      <c r="E1068" t="str">
        <f>"00"</f>
        <v>00</v>
      </c>
      <c r="F1068" t="str">
        <f>"999"</f>
        <v>999</v>
      </c>
      <c r="G1068" t="str">
        <f>"5"</f>
        <v>5</v>
      </c>
      <c r="H1068" t="str">
        <f>"99"</f>
        <v>99</v>
      </c>
      <c r="I1068" t="str">
        <f>"0"</f>
        <v>0</v>
      </c>
      <c r="J1068" t="str">
        <f>"TE"</f>
        <v>TE</v>
      </c>
      <c r="K1068" t="s">
        <v>164</v>
      </c>
      <c r="L1068" s="1">
        <v>1500</v>
      </c>
    </row>
    <row r="1069" spans="1:12" x14ac:dyDescent="0.25">
      <c r="A1069" t="s">
        <v>12</v>
      </c>
      <c r="B1069" t="str">
        <f>"199"</f>
        <v>199</v>
      </c>
      <c r="C1069" t="str">
        <f>"53"</f>
        <v>53</v>
      </c>
      <c r="D1069" t="str">
        <f>"6411"</f>
        <v>6411</v>
      </c>
      <c r="E1069" t="str">
        <f>"00"</f>
        <v>00</v>
      </c>
      <c r="F1069" t="str">
        <f>"750"</f>
        <v>750</v>
      </c>
      <c r="G1069" t="str">
        <f>"5"</f>
        <v>5</v>
      </c>
      <c r="H1069" t="str">
        <f>"99"</f>
        <v>99</v>
      </c>
      <c r="I1069" t="str">
        <f>"D"</f>
        <v>D</v>
      </c>
      <c r="J1069" t="str">
        <f>"00"</f>
        <v>00</v>
      </c>
      <c r="K1069" t="s">
        <v>524</v>
      </c>
      <c r="L1069" s="1">
        <v>4000</v>
      </c>
    </row>
    <row r="1070" spans="1:12" x14ac:dyDescent="0.25">
      <c r="A1070" t="s">
        <v>12</v>
      </c>
      <c r="B1070" t="str">
        <f>"199"</f>
        <v>199</v>
      </c>
      <c r="C1070" t="str">
        <f>"53"</f>
        <v>53</v>
      </c>
      <c r="D1070" t="str">
        <f>"6495"</f>
        <v>6495</v>
      </c>
      <c r="E1070" t="str">
        <f>"00"</f>
        <v>00</v>
      </c>
      <c r="F1070" t="str">
        <f>"750"</f>
        <v>750</v>
      </c>
      <c r="G1070" t="str">
        <f>"5"</f>
        <v>5</v>
      </c>
      <c r="H1070" t="str">
        <f>"99"</f>
        <v>99</v>
      </c>
      <c r="I1070" t="str">
        <f>"D"</f>
        <v>D</v>
      </c>
      <c r="J1070" t="str">
        <f>"00"</f>
        <v>00</v>
      </c>
      <c r="K1070" t="s">
        <v>220</v>
      </c>
      <c r="L1070" s="1">
        <v>500</v>
      </c>
    </row>
    <row r="1071" spans="1:12" x14ac:dyDescent="0.25">
      <c r="A1071" t="s">
        <v>12</v>
      </c>
      <c r="B1071" t="str">
        <f>"199"</f>
        <v>199</v>
      </c>
      <c r="C1071" t="str">
        <f>"53"</f>
        <v>53</v>
      </c>
      <c r="D1071" t="str">
        <f>"6499"</f>
        <v>6499</v>
      </c>
      <c r="E1071" t="str">
        <f>"01"</f>
        <v>01</v>
      </c>
      <c r="F1071" t="str">
        <f>"802"</f>
        <v>802</v>
      </c>
      <c r="G1071" t="str">
        <f>"5"</f>
        <v>5</v>
      </c>
      <c r="H1071" t="str">
        <f>"99"</f>
        <v>99</v>
      </c>
      <c r="I1071" t="str">
        <f>"0"</f>
        <v>0</v>
      </c>
      <c r="J1071" t="str">
        <f>"TE"</f>
        <v>TE</v>
      </c>
      <c r="K1071" t="s">
        <v>525</v>
      </c>
      <c r="L1071" s="1">
        <v>150</v>
      </c>
    </row>
    <row r="1072" spans="1:12" x14ac:dyDescent="0.25">
      <c r="A1072" t="s">
        <v>12</v>
      </c>
      <c r="B1072" t="str">
        <f>"199"</f>
        <v>199</v>
      </c>
      <c r="C1072" t="str">
        <f>"53"</f>
        <v>53</v>
      </c>
      <c r="D1072" t="str">
        <f>"6499"</f>
        <v>6499</v>
      </c>
      <c r="E1072" t="str">
        <f>"00"</f>
        <v>00</v>
      </c>
      <c r="F1072" t="str">
        <f>"802"</f>
        <v>802</v>
      </c>
      <c r="G1072" t="str">
        <f>"5"</f>
        <v>5</v>
      </c>
      <c r="H1072" t="str">
        <f>"99"</f>
        <v>99</v>
      </c>
      <c r="I1072" t="str">
        <f>"0"</f>
        <v>0</v>
      </c>
      <c r="J1072" t="str">
        <f>"TE"</f>
        <v>TE</v>
      </c>
      <c r="K1072" t="s">
        <v>235</v>
      </c>
      <c r="L1072" s="1">
        <v>1000</v>
      </c>
    </row>
    <row r="1073" spans="1:12" x14ac:dyDescent="0.25">
      <c r="A1073" t="s">
        <v>12</v>
      </c>
      <c r="B1073" t="str">
        <f>"199"</f>
        <v>199</v>
      </c>
      <c r="C1073" t="str">
        <f>"61"</f>
        <v>61</v>
      </c>
      <c r="D1073" t="str">
        <f>"6119"</f>
        <v>6119</v>
      </c>
      <c r="E1073" t="str">
        <f>"00"</f>
        <v>00</v>
      </c>
      <c r="F1073" t="str">
        <f>"999"</f>
        <v>999</v>
      </c>
      <c r="G1073" t="str">
        <f>"5"</f>
        <v>5</v>
      </c>
      <c r="H1073" t="str">
        <f>"24"</f>
        <v>24</v>
      </c>
      <c r="I1073" t="str">
        <f>"0"</f>
        <v>0</v>
      </c>
      <c r="J1073" t="str">
        <f>"00"</f>
        <v>00</v>
      </c>
      <c r="K1073" t="s">
        <v>18</v>
      </c>
      <c r="L1073" s="1">
        <v>25078</v>
      </c>
    </row>
    <row r="1074" spans="1:12" x14ac:dyDescent="0.25">
      <c r="A1074" t="s">
        <v>12</v>
      </c>
      <c r="B1074" t="str">
        <f>"199"</f>
        <v>199</v>
      </c>
      <c r="C1074" t="str">
        <f>"61"</f>
        <v>61</v>
      </c>
      <c r="D1074" t="str">
        <f>"6119"</f>
        <v>6119</v>
      </c>
      <c r="E1074" t="str">
        <f>"00"</f>
        <v>00</v>
      </c>
      <c r="F1074" t="str">
        <f>"999"</f>
        <v>999</v>
      </c>
      <c r="G1074" t="str">
        <f>"5"</f>
        <v>5</v>
      </c>
      <c r="H1074" t="str">
        <f>"99"</f>
        <v>99</v>
      </c>
      <c r="I1074" t="str">
        <f>"0"</f>
        <v>0</v>
      </c>
      <c r="J1074" t="str">
        <f>"00"</f>
        <v>00</v>
      </c>
      <c r="K1074" t="s">
        <v>18</v>
      </c>
      <c r="L1074" s="1">
        <v>25078</v>
      </c>
    </row>
    <row r="1075" spans="1:12" x14ac:dyDescent="0.25">
      <c r="A1075" t="s">
        <v>12</v>
      </c>
      <c r="B1075" t="str">
        <f>"199"</f>
        <v>199</v>
      </c>
      <c r="C1075" t="str">
        <f>"61"</f>
        <v>61</v>
      </c>
      <c r="D1075" t="str">
        <f>"6141"</f>
        <v>6141</v>
      </c>
      <c r="E1075" t="str">
        <f>"00"</f>
        <v>00</v>
      </c>
      <c r="F1075" t="str">
        <f>"999"</f>
        <v>999</v>
      </c>
      <c r="G1075" t="str">
        <f>"5"</f>
        <v>5</v>
      </c>
      <c r="H1075" t="str">
        <f>"24"</f>
        <v>24</v>
      </c>
      <c r="I1075" t="str">
        <f>"0"</f>
        <v>0</v>
      </c>
      <c r="J1075" t="str">
        <f>"00"</f>
        <v>00</v>
      </c>
      <c r="K1075" t="s">
        <v>24</v>
      </c>
      <c r="L1075" s="1">
        <v>278</v>
      </c>
    </row>
    <row r="1076" spans="1:12" x14ac:dyDescent="0.25">
      <c r="A1076" t="s">
        <v>12</v>
      </c>
      <c r="B1076" t="str">
        <f>"199"</f>
        <v>199</v>
      </c>
      <c r="C1076" t="str">
        <f>"61"</f>
        <v>61</v>
      </c>
      <c r="D1076" t="str">
        <f>"6141"</f>
        <v>6141</v>
      </c>
      <c r="E1076" t="str">
        <f>"00"</f>
        <v>00</v>
      </c>
      <c r="F1076" t="str">
        <f>"999"</f>
        <v>999</v>
      </c>
      <c r="G1076" t="str">
        <f>"5"</f>
        <v>5</v>
      </c>
      <c r="H1076" t="str">
        <f>"99"</f>
        <v>99</v>
      </c>
      <c r="I1076" t="str">
        <f>"0"</f>
        <v>0</v>
      </c>
      <c r="J1076" t="str">
        <f>"00"</f>
        <v>00</v>
      </c>
      <c r="K1076" t="s">
        <v>24</v>
      </c>
      <c r="L1076" s="1">
        <v>278</v>
      </c>
    </row>
    <row r="1077" spans="1:12" x14ac:dyDescent="0.25">
      <c r="A1077" t="s">
        <v>12</v>
      </c>
      <c r="B1077" t="str">
        <f>"199"</f>
        <v>199</v>
      </c>
      <c r="C1077" t="str">
        <f>"61"</f>
        <v>61</v>
      </c>
      <c r="D1077" t="str">
        <f>"6142"</f>
        <v>6142</v>
      </c>
      <c r="E1077" t="str">
        <f>"00"</f>
        <v>00</v>
      </c>
      <c r="F1077" t="str">
        <f>"999"</f>
        <v>999</v>
      </c>
      <c r="G1077" t="str">
        <f>"5"</f>
        <v>5</v>
      </c>
      <c r="H1077" t="str">
        <f>"24"</f>
        <v>24</v>
      </c>
      <c r="I1077" t="str">
        <f>"0"</f>
        <v>0</v>
      </c>
      <c r="J1077" t="str">
        <f>"00"</f>
        <v>00</v>
      </c>
      <c r="K1077" t="s">
        <v>25</v>
      </c>
      <c r="L1077" s="1">
        <v>2256</v>
      </c>
    </row>
    <row r="1078" spans="1:12" x14ac:dyDescent="0.25">
      <c r="A1078" t="s">
        <v>12</v>
      </c>
      <c r="B1078" t="str">
        <f>"199"</f>
        <v>199</v>
      </c>
      <c r="C1078" t="str">
        <f>"61"</f>
        <v>61</v>
      </c>
      <c r="D1078" t="str">
        <f>"6142"</f>
        <v>6142</v>
      </c>
      <c r="E1078" t="str">
        <f>"00"</f>
        <v>00</v>
      </c>
      <c r="F1078" t="str">
        <f>"999"</f>
        <v>999</v>
      </c>
      <c r="G1078" t="str">
        <f>"5"</f>
        <v>5</v>
      </c>
      <c r="H1078" t="str">
        <f>"99"</f>
        <v>99</v>
      </c>
      <c r="I1078" t="str">
        <f>"0"</f>
        <v>0</v>
      </c>
      <c r="J1078" t="str">
        <f>"00"</f>
        <v>00</v>
      </c>
      <c r="K1078" t="s">
        <v>25</v>
      </c>
      <c r="L1078" s="1">
        <v>2256</v>
      </c>
    </row>
    <row r="1079" spans="1:12" x14ac:dyDescent="0.25">
      <c r="A1079" t="s">
        <v>12</v>
      </c>
      <c r="B1079" t="str">
        <f>"199"</f>
        <v>199</v>
      </c>
      <c r="C1079" t="str">
        <f>"61"</f>
        <v>61</v>
      </c>
      <c r="D1079" t="str">
        <f>"6143"</f>
        <v>6143</v>
      </c>
      <c r="E1079" t="str">
        <f>"00"</f>
        <v>00</v>
      </c>
      <c r="F1079" t="str">
        <f>"999"</f>
        <v>999</v>
      </c>
      <c r="G1079" t="str">
        <f>"5"</f>
        <v>5</v>
      </c>
      <c r="H1079" t="str">
        <f>"24"</f>
        <v>24</v>
      </c>
      <c r="I1079" t="str">
        <f>"0"</f>
        <v>0</v>
      </c>
      <c r="J1079" t="str">
        <f>"00"</f>
        <v>00</v>
      </c>
      <c r="K1079" t="s">
        <v>26</v>
      </c>
      <c r="L1079" s="1">
        <v>125</v>
      </c>
    </row>
    <row r="1080" spans="1:12" x14ac:dyDescent="0.25">
      <c r="A1080" t="s">
        <v>12</v>
      </c>
      <c r="B1080" t="str">
        <f>"199"</f>
        <v>199</v>
      </c>
      <c r="C1080" t="str">
        <f>"61"</f>
        <v>61</v>
      </c>
      <c r="D1080" t="str">
        <f>"6143"</f>
        <v>6143</v>
      </c>
      <c r="E1080" t="str">
        <f>"00"</f>
        <v>00</v>
      </c>
      <c r="F1080" t="str">
        <f>"999"</f>
        <v>999</v>
      </c>
      <c r="G1080" t="str">
        <f>"5"</f>
        <v>5</v>
      </c>
      <c r="H1080" t="str">
        <f>"99"</f>
        <v>99</v>
      </c>
      <c r="I1080" t="str">
        <f>"0"</f>
        <v>0</v>
      </c>
      <c r="J1080" t="str">
        <f>"00"</f>
        <v>00</v>
      </c>
      <c r="K1080" t="s">
        <v>26</v>
      </c>
      <c r="L1080" s="1">
        <v>125</v>
      </c>
    </row>
    <row r="1081" spans="1:12" x14ac:dyDescent="0.25">
      <c r="A1081" t="s">
        <v>12</v>
      </c>
      <c r="B1081" t="str">
        <f>"199"</f>
        <v>199</v>
      </c>
      <c r="C1081" t="str">
        <f>"61"</f>
        <v>61</v>
      </c>
      <c r="D1081" t="str">
        <f>"6144"</f>
        <v>6144</v>
      </c>
      <c r="E1081" t="str">
        <f>"04"</f>
        <v>04</v>
      </c>
      <c r="F1081" t="str">
        <f>"999"</f>
        <v>999</v>
      </c>
      <c r="G1081" t="str">
        <f>"5"</f>
        <v>5</v>
      </c>
      <c r="H1081" t="str">
        <f>"99"</f>
        <v>99</v>
      </c>
      <c r="I1081" t="str">
        <f>"0"</f>
        <v>0</v>
      </c>
      <c r="J1081" t="str">
        <f>"00"</f>
        <v>00</v>
      </c>
      <c r="K1081" t="s">
        <v>29</v>
      </c>
      <c r="L1081" s="1">
        <v>372</v>
      </c>
    </row>
    <row r="1082" spans="1:12" x14ac:dyDescent="0.25">
      <c r="A1082" t="s">
        <v>12</v>
      </c>
      <c r="B1082" t="str">
        <f>"199"</f>
        <v>199</v>
      </c>
      <c r="C1082" t="str">
        <f>"61"</f>
        <v>61</v>
      </c>
      <c r="D1082" t="str">
        <f>"6144"</f>
        <v>6144</v>
      </c>
      <c r="E1082" t="str">
        <f>"00"</f>
        <v>00</v>
      </c>
      <c r="F1082" t="str">
        <f>"999"</f>
        <v>999</v>
      </c>
      <c r="G1082" t="str">
        <f>"5"</f>
        <v>5</v>
      </c>
      <c r="H1082" t="str">
        <f>"24"</f>
        <v>24</v>
      </c>
      <c r="I1082" t="str">
        <f>"0"</f>
        <v>0</v>
      </c>
      <c r="J1082" t="str">
        <f>"00"</f>
        <v>00</v>
      </c>
      <c r="K1082" t="s">
        <v>29</v>
      </c>
      <c r="L1082" s="1">
        <v>2078</v>
      </c>
    </row>
    <row r="1083" spans="1:12" x14ac:dyDescent="0.25">
      <c r="A1083" t="s">
        <v>12</v>
      </c>
      <c r="B1083" t="str">
        <f>"199"</f>
        <v>199</v>
      </c>
      <c r="C1083" t="str">
        <f>"61"</f>
        <v>61</v>
      </c>
      <c r="D1083" t="str">
        <f>"6144"</f>
        <v>6144</v>
      </c>
      <c r="E1083" t="str">
        <f>"00"</f>
        <v>00</v>
      </c>
      <c r="F1083" t="str">
        <f>"999"</f>
        <v>999</v>
      </c>
      <c r="G1083" t="str">
        <f>"5"</f>
        <v>5</v>
      </c>
      <c r="H1083" t="str">
        <f>"99"</f>
        <v>99</v>
      </c>
      <c r="I1083" t="str">
        <f>"0"</f>
        <v>0</v>
      </c>
      <c r="J1083" t="str">
        <f>"00"</f>
        <v>00</v>
      </c>
      <c r="K1083" t="s">
        <v>28</v>
      </c>
      <c r="L1083" s="1">
        <v>2078</v>
      </c>
    </row>
    <row r="1084" spans="1:12" x14ac:dyDescent="0.25">
      <c r="A1084" t="s">
        <v>12</v>
      </c>
      <c r="B1084" t="str">
        <f>"199"</f>
        <v>199</v>
      </c>
      <c r="C1084" t="str">
        <f>"61"</f>
        <v>61</v>
      </c>
      <c r="D1084" t="str">
        <f>"6146"</f>
        <v>6146</v>
      </c>
      <c r="E1084" t="str">
        <f>"00"</f>
        <v>00</v>
      </c>
      <c r="F1084" t="str">
        <f>"999"</f>
        <v>999</v>
      </c>
      <c r="G1084" t="str">
        <f>"5"</f>
        <v>5</v>
      </c>
      <c r="H1084" t="str">
        <f>"24"</f>
        <v>24</v>
      </c>
      <c r="I1084" t="str">
        <f>"0"</f>
        <v>0</v>
      </c>
      <c r="J1084" t="str">
        <f>"00"</f>
        <v>00</v>
      </c>
      <c r="K1084" t="s">
        <v>31</v>
      </c>
      <c r="L1084" s="1">
        <v>920</v>
      </c>
    </row>
    <row r="1085" spans="1:12" x14ac:dyDescent="0.25">
      <c r="A1085" t="s">
        <v>12</v>
      </c>
      <c r="B1085" t="str">
        <f>"199"</f>
        <v>199</v>
      </c>
      <c r="C1085" t="str">
        <f>"61"</f>
        <v>61</v>
      </c>
      <c r="D1085" t="str">
        <f>"6146"</f>
        <v>6146</v>
      </c>
      <c r="E1085" t="str">
        <f>"00"</f>
        <v>00</v>
      </c>
      <c r="F1085" t="str">
        <f>"999"</f>
        <v>999</v>
      </c>
      <c r="G1085" t="str">
        <f>"5"</f>
        <v>5</v>
      </c>
      <c r="H1085" t="str">
        <f>"99"</f>
        <v>99</v>
      </c>
      <c r="I1085" t="str">
        <f>"0"</f>
        <v>0</v>
      </c>
      <c r="J1085" t="str">
        <f>"00"</f>
        <v>00</v>
      </c>
      <c r="K1085" t="s">
        <v>31</v>
      </c>
      <c r="L1085" s="1">
        <v>920</v>
      </c>
    </row>
    <row r="1086" spans="1:12" x14ac:dyDescent="0.25">
      <c r="A1086" t="s">
        <v>12</v>
      </c>
      <c r="B1086" t="str">
        <f>"199"</f>
        <v>199</v>
      </c>
      <c r="C1086" t="str">
        <f>"61"</f>
        <v>61</v>
      </c>
      <c r="D1086" t="str">
        <f>"6149"</f>
        <v>6149</v>
      </c>
      <c r="E1086" t="str">
        <f>"00"</f>
        <v>00</v>
      </c>
      <c r="F1086" t="str">
        <f>"999"</f>
        <v>999</v>
      </c>
      <c r="G1086" t="str">
        <f>"5"</f>
        <v>5</v>
      </c>
      <c r="H1086" t="str">
        <f>"24"</f>
        <v>24</v>
      </c>
      <c r="I1086" t="str">
        <f>"0"</f>
        <v>0</v>
      </c>
      <c r="J1086" t="str">
        <f>"00"</f>
        <v>00</v>
      </c>
      <c r="K1086" t="s">
        <v>32</v>
      </c>
      <c r="L1086" s="1">
        <v>5</v>
      </c>
    </row>
    <row r="1087" spans="1:12" x14ac:dyDescent="0.25">
      <c r="A1087" t="s">
        <v>12</v>
      </c>
      <c r="B1087" t="str">
        <f>"199"</f>
        <v>199</v>
      </c>
      <c r="C1087" t="str">
        <f>"61"</f>
        <v>61</v>
      </c>
      <c r="D1087" t="str">
        <f>"6149"</f>
        <v>6149</v>
      </c>
      <c r="E1087" t="str">
        <f>"00"</f>
        <v>00</v>
      </c>
      <c r="F1087" t="str">
        <f>"999"</f>
        <v>999</v>
      </c>
      <c r="G1087" t="str">
        <f>"5"</f>
        <v>5</v>
      </c>
      <c r="H1087" t="str">
        <f>"99"</f>
        <v>99</v>
      </c>
      <c r="I1087" t="str">
        <f>"0"</f>
        <v>0</v>
      </c>
      <c r="J1087" t="str">
        <f>"00"</f>
        <v>00</v>
      </c>
      <c r="K1087" t="s">
        <v>32</v>
      </c>
      <c r="L1087" s="1">
        <v>5</v>
      </c>
    </row>
    <row r="1088" spans="1:12" x14ac:dyDescent="0.25">
      <c r="A1088" t="s">
        <v>12</v>
      </c>
      <c r="B1088" t="str">
        <f>"199"</f>
        <v>199</v>
      </c>
      <c r="C1088" t="str">
        <f>"61"</f>
        <v>61</v>
      </c>
      <c r="D1088" t="str">
        <f>"6239"</f>
        <v>6239</v>
      </c>
      <c r="E1088" t="str">
        <f>"00"</f>
        <v>00</v>
      </c>
      <c r="F1088" t="str">
        <f>"806"</f>
        <v>806</v>
      </c>
      <c r="G1088" t="str">
        <f>"5"</f>
        <v>5</v>
      </c>
      <c r="H1088" t="str">
        <f>"99"</f>
        <v>99</v>
      </c>
      <c r="I1088" t="str">
        <f>"D"</f>
        <v>D</v>
      </c>
      <c r="J1088" t="str">
        <f>"00"</f>
        <v>00</v>
      </c>
      <c r="K1088" t="s">
        <v>216</v>
      </c>
      <c r="L1088" s="1">
        <v>150</v>
      </c>
    </row>
    <row r="1089" spans="1:12" x14ac:dyDescent="0.25">
      <c r="A1089" t="s">
        <v>12</v>
      </c>
      <c r="B1089" t="str">
        <f>"199"</f>
        <v>199</v>
      </c>
      <c r="C1089" t="str">
        <f>"61"</f>
        <v>61</v>
      </c>
      <c r="D1089" t="str">
        <f>"6299"</f>
        <v>6299</v>
      </c>
      <c r="E1089" t="str">
        <f>"07"</f>
        <v>07</v>
      </c>
      <c r="F1089" t="str">
        <f>"806"</f>
        <v>806</v>
      </c>
      <c r="G1089" t="str">
        <f>"5"</f>
        <v>5</v>
      </c>
      <c r="H1089" t="str">
        <f>"99"</f>
        <v>99</v>
      </c>
      <c r="I1089" t="str">
        <f>"D"</f>
        <v>D</v>
      </c>
      <c r="J1089" t="str">
        <f>"00"</f>
        <v>00</v>
      </c>
      <c r="K1089" t="s">
        <v>526</v>
      </c>
      <c r="L1089" s="1">
        <v>375</v>
      </c>
    </row>
    <row r="1090" spans="1:12" x14ac:dyDescent="0.25">
      <c r="A1090" t="s">
        <v>12</v>
      </c>
      <c r="B1090" t="str">
        <f>"199"</f>
        <v>199</v>
      </c>
      <c r="C1090" t="str">
        <f>"61"</f>
        <v>61</v>
      </c>
      <c r="D1090" t="str">
        <f>"6399"</f>
        <v>6399</v>
      </c>
      <c r="E1090" t="str">
        <f>"00"</f>
        <v>00</v>
      </c>
      <c r="F1090" t="str">
        <f>"806"</f>
        <v>806</v>
      </c>
      <c r="G1090" t="str">
        <f>"5"</f>
        <v>5</v>
      </c>
      <c r="H1090" t="str">
        <f>"99"</f>
        <v>99</v>
      </c>
      <c r="I1090" t="str">
        <f>"D"</f>
        <v>D</v>
      </c>
      <c r="J1090" t="str">
        <f>"00"</f>
        <v>00</v>
      </c>
      <c r="K1090" t="s">
        <v>109</v>
      </c>
      <c r="L1090" s="1">
        <v>500</v>
      </c>
    </row>
    <row r="1091" spans="1:12" x14ac:dyDescent="0.25">
      <c r="A1091" t="s">
        <v>12</v>
      </c>
      <c r="B1091" t="str">
        <f>"199"</f>
        <v>199</v>
      </c>
      <c r="C1091" t="str">
        <f>"61"</f>
        <v>61</v>
      </c>
      <c r="D1091" t="str">
        <f>"6399"</f>
        <v>6399</v>
      </c>
      <c r="E1091" t="str">
        <f>"00"</f>
        <v>00</v>
      </c>
      <c r="F1091" t="str">
        <f>"809"</f>
        <v>809</v>
      </c>
      <c r="G1091" t="str">
        <f>"5"</f>
        <v>5</v>
      </c>
      <c r="H1091" t="str">
        <f>"99"</f>
        <v>99</v>
      </c>
      <c r="I1091" t="str">
        <f>"S"</f>
        <v>S</v>
      </c>
      <c r="J1091" t="str">
        <f>"00"</f>
        <v>00</v>
      </c>
      <c r="K1091" t="s">
        <v>527</v>
      </c>
      <c r="L1091" s="1">
        <v>500</v>
      </c>
    </row>
    <row r="1092" spans="1:12" x14ac:dyDescent="0.25">
      <c r="A1092" t="s">
        <v>12</v>
      </c>
      <c r="B1092" t="str">
        <f>"199"</f>
        <v>199</v>
      </c>
      <c r="C1092" t="str">
        <f>"61"</f>
        <v>61</v>
      </c>
      <c r="D1092" t="str">
        <f>"6399"</f>
        <v>6399</v>
      </c>
      <c r="E1092" t="str">
        <f>"01"</f>
        <v>01</v>
      </c>
      <c r="F1092" t="str">
        <f>"806"</f>
        <v>806</v>
      </c>
      <c r="G1092" t="str">
        <f>"5"</f>
        <v>5</v>
      </c>
      <c r="H1092" t="str">
        <f>"99"</f>
        <v>99</v>
      </c>
      <c r="I1092" t="str">
        <f>"D"</f>
        <v>D</v>
      </c>
      <c r="J1092" t="str">
        <f>"00"</f>
        <v>00</v>
      </c>
      <c r="K1092" t="s">
        <v>528</v>
      </c>
      <c r="L1092" s="1">
        <v>1000</v>
      </c>
    </row>
    <row r="1093" spans="1:12" x14ac:dyDescent="0.25">
      <c r="A1093" t="s">
        <v>12</v>
      </c>
      <c r="B1093" t="str">
        <f>"199"</f>
        <v>199</v>
      </c>
      <c r="C1093" t="str">
        <f>"61"</f>
        <v>61</v>
      </c>
      <c r="D1093" t="str">
        <f>"6411"</f>
        <v>6411</v>
      </c>
      <c r="E1093" t="str">
        <f>"00"</f>
        <v>00</v>
      </c>
      <c r="F1093" t="str">
        <f>"806"</f>
        <v>806</v>
      </c>
      <c r="G1093" t="str">
        <f>"5"</f>
        <v>5</v>
      </c>
      <c r="H1093" t="str">
        <f>"99"</f>
        <v>99</v>
      </c>
      <c r="I1093" t="str">
        <f>"D"</f>
        <v>D</v>
      </c>
      <c r="J1093" t="str">
        <f>"00"</f>
        <v>00</v>
      </c>
      <c r="K1093" t="s">
        <v>164</v>
      </c>
      <c r="L1093" s="1">
        <v>2000</v>
      </c>
    </row>
    <row r="1094" spans="1:12" x14ac:dyDescent="0.25">
      <c r="A1094" t="s">
        <v>12</v>
      </c>
      <c r="B1094" t="str">
        <f>"199"</f>
        <v>199</v>
      </c>
      <c r="C1094" t="str">
        <f>"61"</f>
        <v>61</v>
      </c>
      <c r="D1094" t="str">
        <f>"6499"</f>
        <v>6499</v>
      </c>
      <c r="E1094" t="str">
        <f>"00"</f>
        <v>00</v>
      </c>
      <c r="F1094" t="str">
        <f>"102"</f>
        <v>102</v>
      </c>
      <c r="G1094" t="str">
        <f>"5"</f>
        <v>5</v>
      </c>
      <c r="H1094" t="str">
        <f>"99"</f>
        <v>99</v>
      </c>
      <c r="I1094" t="str">
        <f>"C"</f>
        <v>C</v>
      </c>
      <c r="J1094" t="str">
        <f>"00"</f>
        <v>00</v>
      </c>
      <c r="K1094" t="s">
        <v>529</v>
      </c>
      <c r="L1094" s="1">
        <v>400</v>
      </c>
    </row>
    <row r="1095" spans="1:12" x14ac:dyDescent="0.25">
      <c r="A1095" t="s">
        <v>12</v>
      </c>
      <c r="B1095" t="str">
        <f>"199"</f>
        <v>199</v>
      </c>
      <c r="C1095" t="str">
        <f>"61"</f>
        <v>61</v>
      </c>
      <c r="D1095" t="str">
        <f>"6499"</f>
        <v>6499</v>
      </c>
      <c r="E1095" t="str">
        <f>"00"</f>
        <v>00</v>
      </c>
      <c r="F1095" t="str">
        <f>"101"</f>
        <v>101</v>
      </c>
      <c r="G1095" t="str">
        <f>"5"</f>
        <v>5</v>
      </c>
      <c r="H1095" t="str">
        <f>"99"</f>
        <v>99</v>
      </c>
      <c r="I1095" t="str">
        <f>"C"</f>
        <v>C</v>
      </c>
      <c r="J1095" t="str">
        <f>"00"</f>
        <v>00</v>
      </c>
      <c r="K1095" t="s">
        <v>360</v>
      </c>
      <c r="L1095" s="1">
        <v>500</v>
      </c>
    </row>
    <row r="1096" spans="1:12" x14ac:dyDescent="0.25">
      <c r="A1096" t="s">
        <v>12</v>
      </c>
      <c r="B1096" t="str">
        <f>"199"</f>
        <v>199</v>
      </c>
      <c r="C1096" t="str">
        <f>"61"</f>
        <v>61</v>
      </c>
      <c r="D1096" t="str">
        <f>"6499"</f>
        <v>6499</v>
      </c>
      <c r="E1096" t="str">
        <f>"00"</f>
        <v>00</v>
      </c>
      <c r="F1096" t="str">
        <f>"806"</f>
        <v>806</v>
      </c>
      <c r="G1096" t="str">
        <f>"5"</f>
        <v>5</v>
      </c>
      <c r="H1096" t="str">
        <f>"99"</f>
        <v>99</v>
      </c>
      <c r="I1096" t="str">
        <f>"D"</f>
        <v>D</v>
      </c>
      <c r="J1096" t="str">
        <f>"00"</f>
        <v>00</v>
      </c>
      <c r="K1096" t="s">
        <v>530</v>
      </c>
      <c r="L1096" s="1">
        <v>500</v>
      </c>
    </row>
    <row r="1097" spans="1:12" x14ac:dyDescent="0.25">
      <c r="A1097" t="s">
        <v>12</v>
      </c>
      <c r="B1097" t="str">
        <f>"199"</f>
        <v>199</v>
      </c>
      <c r="C1097" t="str">
        <f>"61"</f>
        <v>61</v>
      </c>
      <c r="D1097" t="str">
        <f>"6499"</f>
        <v>6499</v>
      </c>
      <c r="E1097" t="str">
        <f>"00"</f>
        <v>00</v>
      </c>
      <c r="F1097" t="str">
        <f>"809"</f>
        <v>809</v>
      </c>
      <c r="G1097" t="str">
        <f>"5"</f>
        <v>5</v>
      </c>
      <c r="H1097" t="str">
        <f>"99"</f>
        <v>99</v>
      </c>
      <c r="I1097" t="str">
        <f>"S"</f>
        <v>S</v>
      </c>
      <c r="J1097" t="str">
        <f>"00"</f>
        <v>00</v>
      </c>
      <c r="K1097" t="s">
        <v>531</v>
      </c>
      <c r="L1097" s="1">
        <v>500</v>
      </c>
    </row>
    <row r="1098" spans="1:12" x14ac:dyDescent="0.25">
      <c r="A1098" t="s">
        <v>12</v>
      </c>
      <c r="B1098" t="str">
        <f>"199"</f>
        <v>199</v>
      </c>
      <c r="C1098" t="str">
        <f>"61"</f>
        <v>61</v>
      </c>
      <c r="D1098" t="str">
        <f>"6499"</f>
        <v>6499</v>
      </c>
      <c r="E1098" t="str">
        <f>"00"</f>
        <v>00</v>
      </c>
      <c r="F1098" t="str">
        <f>"041"</f>
        <v>041</v>
      </c>
      <c r="G1098" t="str">
        <f>"5"</f>
        <v>5</v>
      </c>
      <c r="H1098" t="str">
        <f>"99"</f>
        <v>99</v>
      </c>
      <c r="I1098" t="str">
        <f>"C"</f>
        <v>C</v>
      </c>
      <c r="J1098" t="str">
        <f>"00"</f>
        <v>00</v>
      </c>
      <c r="K1098" t="s">
        <v>360</v>
      </c>
      <c r="L1098" s="1">
        <v>750</v>
      </c>
    </row>
    <row r="1099" spans="1:12" x14ac:dyDescent="0.25">
      <c r="A1099" t="s">
        <v>12</v>
      </c>
      <c r="B1099" t="str">
        <f>"199"</f>
        <v>199</v>
      </c>
      <c r="C1099" t="str">
        <f>"61"</f>
        <v>61</v>
      </c>
      <c r="D1099" t="str">
        <f>"6499"</f>
        <v>6499</v>
      </c>
      <c r="E1099" t="str">
        <f>"00"</f>
        <v>00</v>
      </c>
      <c r="F1099" t="str">
        <f>"001"</f>
        <v>001</v>
      </c>
      <c r="G1099" t="str">
        <f>"5"</f>
        <v>5</v>
      </c>
      <c r="H1099" t="str">
        <f>"99"</f>
        <v>99</v>
      </c>
      <c r="I1099" t="str">
        <f>"C"</f>
        <v>C</v>
      </c>
      <c r="J1099" t="str">
        <f>"00"</f>
        <v>00</v>
      </c>
      <c r="K1099" t="s">
        <v>360</v>
      </c>
      <c r="L1099" s="1">
        <v>1000</v>
      </c>
    </row>
    <row r="1100" spans="1:12" x14ac:dyDescent="0.25">
      <c r="A1100" t="s">
        <v>12</v>
      </c>
      <c r="B1100" t="str">
        <f>"199"</f>
        <v>199</v>
      </c>
      <c r="C1100" t="str">
        <f>"71"</f>
        <v>71</v>
      </c>
      <c r="D1100" t="str">
        <f>"6512"</f>
        <v>6512</v>
      </c>
      <c r="E1100" t="str">
        <f>"00"</f>
        <v>00</v>
      </c>
      <c r="F1100" t="str">
        <f>"999"</f>
        <v>999</v>
      </c>
      <c r="G1100" t="str">
        <f>"5"</f>
        <v>5</v>
      </c>
      <c r="H1100" t="str">
        <f>"99"</f>
        <v>99</v>
      </c>
      <c r="I1100" t="str">
        <f>"0"</f>
        <v>0</v>
      </c>
      <c r="J1100" t="str">
        <f>"IS"</f>
        <v>IS</v>
      </c>
      <c r="K1100" t="s">
        <v>532</v>
      </c>
      <c r="L1100" s="1">
        <v>27342</v>
      </c>
    </row>
    <row r="1101" spans="1:12" x14ac:dyDescent="0.25">
      <c r="A1101" t="s">
        <v>12</v>
      </c>
      <c r="B1101" t="str">
        <f>"199"</f>
        <v>199</v>
      </c>
      <c r="C1101" t="str">
        <f>"71"</f>
        <v>71</v>
      </c>
      <c r="D1101" t="str">
        <f>"6513"</f>
        <v>6513</v>
      </c>
      <c r="E1101" t="str">
        <f>"18"</f>
        <v>18</v>
      </c>
      <c r="F1101" t="str">
        <f>"999"</f>
        <v>999</v>
      </c>
      <c r="G1101" t="str">
        <f>"5"</f>
        <v>5</v>
      </c>
      <c r="H1101" t="str">
        <f>"99"</f>
        <v>99</v>
      </c>
      <c r="I1101" t="str">
        <f>"0"</f>
        <v>0</v>
      </c>
      <c r="J1101" t="str">
        <f>"IS"</f>
        <v>IS</v>
      </c>
      <c r="K1101" t="s">
        <v>533</v>
      </c>
      <c r="L1101" s="1">
        <v>65000</v>
      </c>
    </row>
    <row r="1102" spans="1:12" x14ac:dyDescent="0.25">
      <c r="A1102" t="s">
        <v>12</v>
      </c>
      <c r="B1102" t="str">
        <f>"199"</f>
        <v>199</v>
      </c>
      <c r="C1102" t="str">
        <f>"71"</f>
        <v>71</v>
      </c>
      <c r="D1102" t="str">
        <f>"6513"</f>
        <v>6513</v>
      </c>
      <c r="E1102" t="str">
        <f>"21"</f>
        <v>21</v>
      </c>
      <c r="F1102" t="str">
        <f>"999"</f>
        <v>999</v>
      </c>
      <c r="G1102" t="str">
        <f>"5"</f>
        <v>5</v>
      </c>
      <c r="H1102" t="str">
        <f>"99"</f>
        <v>99</v>
      </c>
      <c r="I1102" t="str">
        <f>"0"</f>
        <v>0</v>
      </c>
      <c r="J1102" t="str">
        <f>"IS"</f>
        <v>IS</v>
      </c>
      <c r="K1102" t="s">
        <v>534</v>
      </c>
      <c r="L1102" s="1">
        <v>65000</v>
      </c>
    </row>
    <row r="1103" spans="1:12" x14ac:dyDescent="0.25">
      <c r="A1103" t="s">
        <v>12</v>
      </c>
      <c r="B1103" t="str">
        <f>"199"</f>
        <v>199</v>
      </c>
      <c r="C1103" t="str">
        <f>"71"</f>
        <v>71</v>
      </c>
      <c r="D1103" t="str">
        <f>"6522"</f>
        <v>6522</v>
      </c>
      <c r="E1103" t="str">
        <f>"00"</f>
        <v>00</v>
      </c>
      <c r="F1103" t="str">
        <f>"999"</f>
        <v>999</v>
      </c>
      <c r="G1103" t="str">
        <f>"5"</f>
        <v>5</v>
      </c>
      <c r="H1103" t="str">
        <f>"99"</f>
        <v>99</v>
      </c>
      <c r="I1103" t="str">
        <f>"0"</f>
        <v>0</v>
      </c>
      <c r="J1103" t="str">
        <f>"IS"</f>
        <v>IS</v>
      </c>
      <c r="K1103" t="s">
        <v>535</v>
      </c>
      <c r="L1103" s="1">
        <v>9751</v>
      </c>
    </row>
    <row r="1104" spans="1:12" x14ac:dyDescent="0.25">
      <c r="A1104" t="s">
        <v>12</v>
      </c>
      <c r="B1104" t="str">
        <f>"199"</f>
        <v>199</v>
      </c>
      <c r="C1104" t="str">
        <f>"71"</f>
        <v>71</v>
      </c>
      <c r="D1104" t="str">
        <f>"6523"</f>
        <v>6523</v>
      </c>
      <c r="E1104" t="str">
        <f>"21"</f>
        <v>21</v>
      </c>
      <c r="F1104" t="str">
        <f>"999"</f>
        <v>999</v>
      </c>
      <c r="G1104" t="str">
        <f>"5"</f>
        <v>5</v>
      </c>
      <c r="H1104" t="str">
        <f>"99"</f>
        <v>99</v>
      </c>
      <c r="I1104" t="str">
        <f>"0"</f>
        <v>0</v>
      </c>
      <c r="J1104" t="str">
        <f>"IS"</f>
        <v>IS</v>
      </c>
      <c r="K1104" t="s">
        <v>536</v>
      </c>
      <c r="L1104" s="1">
        <v>20244</v>
      </c>
    </row>
    <row r="1105" spans="1:12" x14ac:dyDescent="0.25">
      <c r="A1105" t="s">
        <v>12</v>
      </c>
      <c r="B1105" t="str">
        <f>"199"</f>
        <v>199</v>
      </c>
      <c r="C1105" t="str">
        <f>"71"</f>
        <v>71</v>
      </c>
      <c r="D1105" t="str">
        <f>"6523"</f>
        <v>6523</v>
      </c>
      <c r="E1105" t="str">
        <f>"18"</f>
        <v>18</v>
      </c>
      <c r="F1105" t="str">
        <f>"999"</f>
        <v>999</v>
      </c>
      <c r="G1105" t="str">
        <f>"5"</f>
        <v>5</v>
      </c>
      <c r="H1105" t="str">
        <f>"99"</f>
        <v>99</v>
      </c>
      <c r="I1105" t="str">
        <f>"0"</f>
        <v>0</v>
      </c>
      <c r="J1105" t="str">
        <f>"IS"</f>
        <v>IS</v>
      </c>
      <c r="K1105" t="s">
        <v>537</v>
      </c>
      <c r="L1105" s="1">
        <v>69013</v>
      </c>
    </row>
    <row r="1106" spans="1:12" ht="15.75" thickBot="1" x14ac:dyDescent="0.3">
      <c r="A1106" t="s">
        <v>12</v>
      </c>
      <c r="B1106" t="str">
        <f>"199"</f>
        <v>199</v>
      </c>
      <c r="C1106" t="str">
        <f>"71"</f>
        <v>71</v>
      </c>
      <c r="D1106" t="str">
        <f>"6599"</f>
        <v>6599</v>
      </c>
      <c r="E1106" t="str">
        <f>"18"</f>
        <v>18</v>
      </c>
      <c r="F1106" t="str">
        <f>"999"</f>
        <v>999</v>
      </c>
      <c r="G1106" t="str">
        <f>"5"</f>
        <v>5</v>
      </c>
      <c r="H1106" t="str">
        <f>"99"</f>
        <v>99</v>
      </c>
      <c r="I1106" t="str">
        <f>"0"</f>
        <v>0</v>
      </c>
      <c r="J1106" t="str">
        <f>"IS"</f>
        <v>IS</v>
      </c>
      <c r="K1106" t="s">
        <v>538</v>
      </c>
      <c r="L1106" s="2">
        <v>1000</v>
      </c>
    </row>
    <row r="1107" spans="1:12" ht="15.75" thickTop="1" x14ac:dyDescent="0.25">
      <c r="L1107" s="1">
        <f>SUM(L2:L1106)</f>
        <v>16349329</v>
      </c>
    </row>
    <row r="1110" spans="1:12" x14ac:dyDescent="0.25">
      <c r="A1110" t="s">
        <v>539</v>
      </c>
      <c r="B1110" t="str">
        <f>"240"</f>
        <v>240</v>
      </c>
      <c r="C1110" t="str">
        <f>"35"</f>
        <v>35</v>
      </c>
      <c r="D1110" t="str">
        <f>"6119"</f>
        <v>6119</v>
      </c>
      <c r="E1110" t="str">
        <f>"00"</f>
        <v>00</v>
      </c>
      <c r="F1110" t="str">
        <f>"807"</f>
        <v>807</v>
      </c>
      <c r="G1110" t="str">
        <f>"5"</f>
        <v>5</v>
      </c>
      <c r="H1110" t="str">
        <f>"99"</f>
        <v>99</v>
      </c>
      <c r="I1110" t="str">
        <f>"0"</f>
        <v>0</v>
      </c>
      <c r="J1110" t="str">
        <f>"00"</f>
        <v>00</v>
      </c>
      <c r="K1110" t="s">
        <v>18</v>
      </c>
      <c r="L1110" s="1">
        <v>56202</v>
      </c>
    </row>
    <row r="1111" spans="1:12" x14ac:dyDescent="0.25">
      <c r="A1111" t="s">
        <v>539</v>
      </c>
      <c r="B1111" t="str">
        <f>"240"</f>
        <v>240</v>
      </c>
      <c r="C1111" t="str">
        <f>"35"</f>
        <v>35</v>
      </c>
      <c r="D1111" t="str">
        <f>"6121"</f>
        <v>6121</v>
      </c>
      <c r="E1111" t="str">
        <f>"42"</f>
        <v>42</v>
      </c>
      <c r="F1111" t="str">
        <f>"807"</f>
        <v>807</v>
      </c>
      <c r="G1111" t="str">
        <f>"5"</f>
        <v>5</v>
      </c>
      <c r="H1111" t="str">
        <f>"99"</f>
        <v>99</v>
      </c>
      <c r="I1111" t="str">
        <f>"0"</f>
        <v>0</v>
      </c>
      <c r="J1111" t="str">
        <f>"00"</f>
        <v>00</v>
      </c>
      <c r="K1111" t="s">
        <v>540</v>
      </c>
      <c r="L1111" s="1">
        <v>5120</v>
      </c>
    </row>
    <row r="1112" spans="1:12" x14ac:dyDescent="0.25">
      <c r="A1112" t="s">
        <v>539</v>
      </c>
      <c r="B1112" t="str">
        <f>"240"</f>
        <v>240</v>
      </c>
      <c r="C1112" t="str">
        <f>"35"</f>
        <v>35</v>
      </c>
      <c r="D1112" t="str">
        <f>"6129"</f>
        <v>6129</v>
      </c>
      <c r="E1112" t="str">
        <f>"00"</f>
        <v>00</v>
      </c>
      <c r="F1112" t="str">
        <f>"807"</f>
        <v>807</v>
      </c>
      <c r="G1112" t="str">
        <f>"5"</f>
        <v>5</v>
      </c>
      <c r="H1112" t="str">
        <f>"99"</f>
        <v>99</v>
      </c>
      <c r="I1112" t="str">
        <f>"0"</f>
        <v>0</v>
      </c>
      <c r="J1112" t="str">
        <f>"00"</f>
        <v>00</v>
      </c>
      <c r="K1112" t="s">
        <v>23</v>
      </c>
      <c r="L1112" s="1">
        <v>254733</v>
      </c>
    </row>
    <row r="1113" spans="1:12" x14ac:dyDescent="0.25">
      <c r="A1113" t="s">
        <v>539</v>
      </c>
      <c r="B1113" t="str">
        <f>"240"</f>
        <v>240</v>
      </c>
      <c r="C1113" t="str">
        <f>"35"</f>
        <v>35</v>
      </c>
      <c r="D1113" t="str">
        <f>"6141"</f>
        <v>6141</v>
      </c>
      <c r="E1113" t="str">
        <f>"00"</f>
        <v>00</v>
      </c>
      <c r="F1113" t="str">
        <f>"807"</f>
        <v>807</v>
      </c>
      <c r="G1113" t="str">
        <f>"5"</f>
        <v>5</v>
      </c>
      <c r="H1113" t="str">
        <f>"99"</f>
        <v>99</v>
      </c>
      <c r="I1113" t="str">
        <f>"0"</f>
        <v>0</v>
      </c>
      <c r="J1113" t="str">
        <f>"00"</f>
        <v>00</v>
      </c>
      <c r="K1113" t="s">
        <v>24</v>
      </c>
      <c r="L1113" s="1">
        <v>4214</v>
      </c>
    </row>
    <row r="1114" spans="1:12" x14ac:dyDescent="0.25">
      <c r="A1114" t="s">
        <v>539</v>
      </c>
      <c r="B1114" t="str">
        <f>"240"</f>
        <v>240</v>
      </c>
      <c r="C1114" t="str">
        <f>"35"</f>
        <v>35</v>
      </c>
      <c r="D1114" t="str">
        <f>"6142"</f>
        <v>6142</v>
      </c>
      <c r="E1114" t="str">
        <f>"00"</f>
        <v>00</v>
      </c>
      <c r="F1114" t="str">
        <f>"807"</f>
        <v>807</v>
      </c>
      <c r="G1114" t="str">
        <f>"5"</f>
        <v>5</v>
      </c>
      <c r="H1114" t="str">
        <f>"99"</f>
        <v>99</v>
      </c>
      <c r="I1114" t="str">
        <f>"0"</f>
        <v>0</v>
      </c>
      <c r="J1114" t="str">
        <f>"00"</f>
        <v>00</v>
      </c>
      <c r="K1114" t="s">
        <v>223</v>
      </c>
      <c r="L1114" s="1">
        <v>49632</v>
      </c>
    </row>
    <row r="1115" spans="1:12" x14ac:dyDescent="0.25">
      <c r="A1115" t="s">
        <v>539</v>
      </c>
      <c r="B1115" t="str">
        <f>"240"</f>
        <v>240</v>
      </c>
      <c r="C1115" t="str">
        <f>"35"</f>
        <v>35</v>
      </c>
      <c r="D1115" t="str">
        <f>"6143"</f>
        <v>6143</v>
      </c>
      <c r="E1115" t="str">
        <f>"00"</f>
        <v>00</v>
      </c>
      <c r="F1115" t="str">
        <f>"807"</f>
        <v>807</v>
      </c>
      <c r="G1115" t="str">
        <f>"5"</f>
        <v>5</v>
      </c>
      <c r="H1115" t="str">
        <f>"99"</f>
        <v>99</v>
      </c>
      <c r="I1115" t="str">
        <f>"0"</f>
        <v>0</v>
      </c>
      <c r="J1115" t="str">
        <f>"00"</f>
        <v>00</v>
      </c>
      <c r="K1115" t="s">
        <v>27</v>
      </c>
      <c r="L1115" s="1">
        <v>2828</v>
      </c>
    </row>
    <row r="1116" spans="1:12" x14ac:dyDescent="0.25">
      <c r="A1116" t="s">
        <v>539</v>
      </c>
      <c r="B1116" t="str">
        <f>"240"</f>
        <v>240</v>
      </c>
      <c r="C1116" t="str">
        <f>"35"</f>
        <v>35</v>
      </c>
      <c r="D1116" t="str">
        <f>"6146"</f>
        <v>6146</v>
      </c>
      <c r="E1116" t="str">
        <f>"00"</f>
        <v>00</v>
      </c>
      <c r="F1116" t="str">
        <f>"807"</f>
        <v>807</v>
      </c>
      <c r="G1116" t="str">
        <f>"5"</f>
        <v>5</v>
      </c>
      <c r="H1116" t="str">
        <f>"99"</f>
        <v>99</v>
      </c>
      <c r="I1116" t="str">
        <f>"0"</f>
        <v>0</v>
      </c>
      <c r="J1116" t="str">
        <f>"00"</f>
        <v>00</v>
      </c>
      <c r="K1116" t="s">
        <v>31</v>
      </c>
      <c r="L1116" s="1">
        <v>38090</v>
      </c>
    </row>
    <row r="1117" spans="1:12" x14ac:dyDescent="0.25">
      <c r="A1117" t="s">
        <v>539</v>
      </c>
      <c r="B1117" t="str">
        <f>"240"</f>
        <v>240</v>
      </c>
      <c r="C1117" t="str">
        <f>"35"</f>
        <v>35</v>
      </c>
      <c r="D1117" t="str">
        <f>"6149"</f>
        <v>6149</v>
      </c>
      <c r="E1117" t="str">
        <f>"00"</f>
        <v>00</v>
      </c>
      <c r="F1117" t="str">
        <f>"807"</f>
        <v>807</v>
      </c>
      <c r="G1117" t="str">
        <f>"5"</f>
        <v>5</v>
      </c>
      <c r="H1117" t="str">
        <f>"99"</f>
        <v>99</v>
      </c>
      <c r="I1117" t="str">
        <f>"0"</f>
        <v>0</v>
      </c>
      <c r="J1117" t="str">
        <f>"00"</f>
        <v>00</v>
      </c>
      <c r="K1117" t="s">
        <v>32</v>
      </c>
      <c r="L1117" s="1">
        <v>181</v>
      </c>
    </row>
    <row r="1118" spans="1:12" x14ac:dyDescent="0.25">
      <c r="A1118" t="s">
        <v>539</v>
      </c>
      <c r="B1118" t="str">
        <f>"240"</f>
        <v>240</v>
      </c>
      <c r="C1118" t="str">
        <f>"35"</f>
        <v>35</v>
      </c>
      <c r="D1118" t="str">
        <f>"6239"</f>
        <v>6239</v>
      </c>
      <c r="E1118" t="str">
        <f>"00"</f>
        <v>00</v>
      </c>
      <c r="F1118" t="str">
        <f>"807"</f>
        <v>807</v>
      </c>
      <c r="G1118" t="str">
        <f>"5"</f>
        <v>5</v>
      </c>
      <c r="H1118" t="str">
        <f>"99"</f>
        <v>99</v>
      </c>
      <c r="I1118" t="str">
        <f>"0"</f>
        <v>0</v>
      </c>
      <c r="J1118" t="str">
        <f>"00"</f>
        <v>00</v>
      </c>
      <c r="K1118" t="s">
        <v>541</v>
      </c>
      <c r="L1118" s="1">
        <v>1000</v>
      </c>
    </row>
    <row r="1119" spans="1:12" x14ac:dyDescent="0.25">
      <c r="A1119" t="s">
        <v>539</v>
      </c>
      <c r="B1119" t="str">
        <f>"240"</f>
        <v>240</v>
      </c>
      <c r="C1119" t="str">
        <f>"35"</f>
        <v>35</v>
      </c>
      <c r="D1119" t="str">
        <f>"6249"</f>
        <v>6249</v>
      </c>
      <c r="E1119" t="str">
        <f>"00"</f>
        <v>00</v>
      </c>
      <c r="F1119" t="str">
        <f>"807"</f>
        <v>807</v>
      </c>
      <c r="G1119" t="str">
        <f>"5"</f>
        <v>5</v>
      </c>
      <c r="H1119" t="str">
        <f>"99"</f>
        <v>99</v>
      </c>
      <c r="I1119" t="str">
        <f>"0"</f>
        <v>0</v>
      </c>
      <c r="J1119" t="str">
        <f>"00"</f>
        <v>00</v>
      </c>
      <c r="K1119" t="s">
        <v>294</v>
      </c>
      <c r="L1119" s="1">
        <v>4000</v>
      </c>
    </row>
    <row r="1120" spans="1:12" x14ac:dyDescent="0.25">
      <c r="A1120" t="s">
        <v>539</v>
      </c>
      <c r="B1120" t="str">
        <f>"240"</f>
        <v>240</v>
      </c>
      <c r="C1120" t="str">
        <f>"35"</f>
        <v>35</v>
      </c>
      <c r="D1120" t="str">
        <f>"6299"</f>
        <v>6299</v>
      </c>
      <c r="E1120" t="str">
        <f>"00"</f>
        <v>00</v>
      </c>
      <c r="F1120" t="str">
        <f>"807"</f>
        <v>807</v>
      </c>
      <c r="G1120" t="str">
        <f>"5"</f>
        <v>5</v>
      </c>
      <c r="H1120" t="str">
        <f>"99"</f>
        <v>99</v>
      </c>
      <c r="I1120" t="str">
        <f>"0"</f>
        <v>0</v>
      </c>
      <c r="J1120" t="str">
        <f>"00"</f>
        <v>00</v>
      </c>
      <c r="K1120" t="s">
        <v>542</v>
      </c>
      <c r="L1120" s="1">
        <v>200</v>
      </c>
    </row>
    <row r="1121" spans="1:12" x14ac:dyDescent="0.25">
      <c r="A1121" t="s">
        <v>539</v>
      </c>
      <c r="B1121" t="str">
        <f>"240"</f>
        <v>240</v>
      </c>
      <c r="C1121" t="str">
        <f>"35"</f>
        <v>35</v>
      </c>
      <c r="D1121" t="str">
        <f>"6299"</f>
        <v>6299</v>
      </c>
      <c r="E1121" t="str">
        <f>"03"</f>
        <v>03</v>
      </c>
      <c r="F1121" t="str">
        <f>"807"</f>
        <v>807</v>
      </c>
      <c r="G1121" t="str">
        <f>"5"</f>
        <v>5</v>
      </c>
      <c r="H1121" t="str">
        <f>"99"</f>
        <v>99</v>
      </c>
      <c r="I1121" t="str">
        <f>"0"</f>
        <v>0</v>
      </c>
      <c r="J1121" t="str">
        <f>"00"</f>
        <v>00</v>
      </c>
      <c r="K1121" t="s">
        <v>63</v>
      </c>
      <c r="L1121" s="1">
        <v>200</v>
      </c>
    </row>
    <row r="1122" spans="1:12" x14ac:dyDescent="0.25">
      <c r="A1122" t="s">
        <v>539</v>
      </c>
      <c r="B1122" t="str">
        <f>"240"</f>
        <v>240</v>
      </c>
      <c r="C1122" t="str">
        <f>"35"</f>
        <v>35</v>
      </c>
      <c r="D1122" t="str">
        <f>"6299"</f>
        <v>6299</v>
      </c>
      <c r="E1122" t="str">
        <f>"02"</f>
        <v>02</v>
      </c>
      <c r="F1122" t="str">
        <f>"807"</f>
        <v>807</v>
      </c>
      <c r="G1122" t="str">
        <f>"5"</f>
        <v>5</v>
      </c>
      <c r="H1122" t="str">
        <f>"99"</f>
        <v>99</v>
      </c>
      <c r="I1122" t="str">
        <f>"0"</f>
        <v>0</v>
      </c>
      <c r="J1122" t="str">
        <f>"00"</f>
        <v>00</v>
      </c>
      <c r="K1122" t="s">
        <v>543</v>
      </c>
      <c r="L1122" s="1">
        <v>7000</v>
      </c>
    </row>
    <row r="1123" spans="1:12" x14ac:dyDescent="0.25">
      <c r="A1123" t="s">
        <v>539</v>
      </c>
      <c r="B1123" t="str">
        <f>"240"</f>
        <v>240</v>
      </c>
      <c r="C1123" t="str">
        <f>"35"</f>
        <v>35</v>
      </c>
      <c r="D1123" t="str">
        <f>"6341"</f>
        <v>6341</v>
      </c>
      <c r="E1123" t="str">
        <f>"01"</f>
        <v>01</v>
      </c>
      <c r="F1123" t="str">
        <f>"807"</f>
        <v>807</v>
      </c>
      <c r="G1123" t="str">
        <f>"5"</f>
        <v>5</v>
      </c>
      <c r="H1123" t="str">
        <f>"99"</f>
        <v>99</v>
      </c>
      <c r="I1123" t="str">
        <f>"0"</f>
        <v>0</v>
      </c>
      <c r="J1123" t="str">
        <f>"00"</f>
        <v>00</v>
      </c>
      <c r="K1123" t="s">
        <v>544</v>
      </c>
      <c r="L1123" s="1">
        <v>1000</v>
      </c>
    </row>
    <row r="1124" spans="1:12" x14ac:dyDescent="0.25">
      <c r="A1124" t="s">
        <v>539</v>
      </c>
      <c r="B1124" t="str">
        <f>"240"</f>
        <v>240</v>
      </c>
      <c r="C1124" t="str">
        <f>"35"</f>
        <v>35</v>
      </c>
      <c r="D1124" t="str">
        <f>"6341"</f>
        <v>6341</v>
      </c>
      <c r="E1124" t="str">
        <f>"03"</f>
        <v>03</v>
      </c>
      <c r="F1124" t="str">
        <f>"807"</f>
        <v>807</v>
      </c>
      <c r="G1124" t="str">
        <f>"5"</f>
        <v>5</v>
      </c>
      <c r="H1124" t="str">
        <f>"99"</f>
        <v>99</v>
      </c>
      <c r="I1124" t="str">
        <f>"0"</f>
        <v>0</v>
      </c>
      <c r="J1124" t="str">
        <f>"00"</f>
        <v>00</v>
      </c>
      <c r="K1124" t="s">
        <v>545</v>
      </c>
      <c r="L1124" s="1">
        <v>18000</v>
      </c>
    </row>
    <row r="1125" spans="1:12" x14ac:dyDescent="0.25">
      <c r="A1125" t="s">
        <v>539</v>
      </c>
      <c r="B1125" t="str">
        <f>"240"</f>
        <v>240</v>
      </c>
      <c r="C1125" t="str">
        <f>"35"</f>
        <v>35</v>
      </c>
      <c r="D1125" t="str">
        <f>"6341"</f>
        <v>6341</v>
      </c>
      <c r="E1125" t="str">
        <f>"04"</f>
        <v>04</v>
      </c>
      <c r="F1125" t="str">
        <f>"807"</f>
        <v>807</v>
      </c>
      <c r="G1125" t="str">
        <f>"5"</f>
        <v>5</v>
      </c>
      <c r="H1125" t="str">
        <f>"99"</f>
        <v>99</v>
      </c>
      <c r="I1125" t="str">
        <f>"0"</f>
        <v>0</v>
      </c>
      <c r="J1125" t="str">
        <f>"00"</f>
        <v>00</v>
      </c>
      <c r="K1125" t="s">
        <v>546</v>
      </c>
      <c r="L1125" s="1">
        <v>445690</v>
      </c>
    </row>
    <row r="1126" spans="1:12" x14ac:dyDescent="0.25">
      <c r="A1126" t="s">
        <v>539</v>
      </c>
      <c r="B1126" t="str">
        <f>"240"</f>
        <v>240</v>
      </c>
      <c r="C1126" t="str">
        <f>"35"</f>
        <v>35</v>
      </c>
      <c r="D1126" t="str">
        <f>"6342"</f>
        <v>6342</v>
      </c>
      <c r="E1126" t="str">
        <f>"01"</f>
        <v>01</v>
      </c>
      <c r="F1126" t="str">
        <f>"807"</f>
        <v>807</v>
      </c>
      <c r="G1126" t="str">
        <f>"5"</f>
        <v>5</v>
      </c>
      <c r="H1126" t="str">
        <f>"99"</f>
        <v>99</v>
      </c>
      <c r="I1126" t="str">
        <f>"0"</f>
        <v>0</v>
      </c>
      <c r="J1126" t="str">
        <f>"00"</f>
        <v>00</v>
      </c>
      <c r="K1126" t="s">
        <v>547</v>
      </c>
      <c r="L1126" s="1">
        <v>150</v>
      </c>
    </row>
    <row r="1127" spans="1:12" x14ac:dyDescent="0.25">
      <c r="A1127" t="s">
        <v>539</v>
      </c>
      <c r="B1127" t="str">
        <f>"240"</f>
        <v>240</v>
      </c>
      <c r="C1127" t="str">
        <f>"35"</f>
        <v>35</v>
      </c>
      <c r="D1127" t="str">
        <f>"6342"</f>
        <v>6342</v>
      </c>
      <c r="E1127" t="str">
        <f>"00"</f>
        <v>00</v>
      </c>
      <c r="F1127" t="str">
        <f>"807"</f>
        <v>807</v>
      </c>
      <c r="G1127" t="str">
        <f>"5"</f>
        <v>5</v>
      </c>
      <c r="H1127" t="str">
        <f>"99"</f>
        <v>99</v>
      </c>
      <c r="I1127" t="str">
        <f>"0"</f>
        <v>0</v>
      </c>
      <c r="J1127" t="str">
        <f>"00"</f>
        <v>00</v>
      </c>
      <c r="K1127" t="s">
        <v>548</v>
      </c>
      <c r="L1127" s="1">
        <v>25000</v>
      </c>
    </row>
    <row r="1128" spans="1:12" x14ac:dyDescent="0.25">
      <c r="A1128" t="s">
        <v>539</v>
      </c>
      <c r="B1128" t="str">
        <f>"240"</f>
        <v>240</v>
      </c>
      <c r="C1128" t="str">
        <f>"35"</f>
        <v>35</v>
      </c>
      <c r="D1128" t="str">
        <f>"6344"</f>
        <v>6344</v>
      </c>
      <c r="E1128" t="str">
        <f>"00"</f>
        <v>00</v>
      </c>
      <c r="F1128" t="str">
        <f>"807"</f>
        <v>807</v>
      </c>
      <c r="G1128" t="str">
        <f>"5"</f>
        <v>5</v>
      </c>
      <c r="H1128" t="str">
        <f>"99"</f>
        <v>99</v>
      </c>
      <c r="I1128" t="str">
        <f>"0"</f>
        <v>0</v>
      </c>
      <c r="J1128" t="str">
        <f>"00"</f>
        <v>00</v>
      </c>
      <c r="K1128" t="s">
        <v>549</v>
      </c>
      <c r="L1128" s="1">
        <v>1500</v>
      </c>
    </row>
    <row r="1129" spans="1:12" x14ac:dyDescent="0.25">
      <c r="A1129" t="s">
        <v>539</v>
      </c>
      <c r="B1129" t="str">
        <f>"240"</f>
        <v>240</v>
      </c>
      <c r="C1129" t="str">
        <f>"35"</f>
        <v>35</v>
      </c>
      <c r="D1129" t="str">
        <f>"6344"</f>
        <v>6344</v>
      </c>
      <c r="E1129" t="str">
        <f>"01"</f>
        <v>01</v>
      </c>
      <c r="F1129" t="str">
        <f>"807"</f>
        <v>807</v>
      </c>
      <c r="G1129" t="str">
        <f>"5"</f>
        <v>5</v>
      </c>
      <c r="H1129" t="str">
        <f>"99"</f>
        <v>99</v>
      </c>
      <c r="I1129" t="str">
        <f>"0"</f>
        <v>0</v>
      </c>
      <c r="J1129" t="str">
        <f>"00"</f>
        <v>00</v>
      </c>
      <c r="K1129" t="s">
        <v>550</v>
      </c>
      <c r="L1129" s="1">
        <v>76268</v>
      </c>
    </row>
    <row r="1130" spans="1:12" x14ac:dyDescent="0.25">
      <c r="A1130" t="s">
        <v>539</v>
      </c>
      <c r="B1130" t="str">
        <f>"240"</f>
        <v>240</v>
      </c>
      <c r="C1130" t="str">
        <f>"35"</f>
        <v>35</v>
      </c>
      <c r="D1130" t="str">
        <f>"6398"</f>
        <v>6398</v>
      </c>
      <c r="E1130" t="str">
        <f>"00"</f>
        <v>00</v>
      </c>
      <c r="F1130" t="str">
        <f>"807"</f>
        <v>807</v>
      </c>
      <c r="G1130" t="str">
        <f>"5"</f>
        <v>5</v>
      </c>
      <c r="H1130" t="str">
        <f>"99"</f>
        <v>99</v>
      </c>
      <c r="I1130" t="str">
        <f>"0"</f>
        <v>0</v>
      </c>
      <c r="J1130" t="str">
        <f>"00"</f>
        <v>00</v>
      </c>
      <c r="K1130" t="s">
        <v>382</v>
      </c>
      <c r="L1130" s="1">
        <v>25000</v>
      </c>
    </row>
    <row r="1131" spans="1:12" x14ac:dyDescent="0.25">
      <c r="A1131" t="s">
        <v>539</v>
      </c>
      <c r="B1131" t="str">
        <f>"240"</f>
        <v>240</v>
      </c>
      <c r="C1131" t="str">
        <f>"35"</f>
        <v>35</v>
      </c>
      <c r="D1131" t="str">
        <f>"6399"</f>
        <v>6399</v>
      </c>
      <c r="E1131" t="str">
        <f>"00"</f>
        <v>00</v>
      </c>
      <c r="F1131" t="str">
        <f>"807"</f>
        <v>807</v>
      </c>
      <c r="G1131" t="str">
        <f>"5"</f>
        <v>5</v>
      </c>
      <c r="H1131" t="str">
        <f>"99"</f>
        <v>99</v>
      </c>
      <c r="I1131" t="str">
        <f>"0"</f>
        <v>0</v>
      </c>
      <c r="J1131" t="str">
        <f>"00"</f>
        <v>00</v>
      </c>
      <c r="K1131" t="s">
        <v>109</v>
      </c>
      <c r="L1131" s="1">
        <v>5000</v>
      </c>
    </row>
    <row r="1132" spans="1:12" x14ac:dyDescent="0.25">
      <c r="A1132" t="s">
        <v>539</v>
      </c>
      <c r="B1132" t="str">
        <f>"240"</f>
        <v>240</v>
      </c>
      <c r="C1132" t="str">
        <f>"35"</f>
        <v>35</v>
      </c>
      <c r="D1132" t="str">
        <f>"6411"</f>
        <v>6411</v>
      </c>
      <c r="E1132" t="str">
        <f>"00"</f>
        <v>00</v>
      </c>
      <c r="F1132" t="str">
        <f>"807"</f>
        <v>807</v>
      </c>
      <c r="G1132" t="str">
        <f>"5"</f>
        <v>5</v>
      </c>
      <c r="H1132" t="str">
        <f>"99"</f>
        <v>99</v>
      </c>
      <c r="I1132" t="str">
        <f>"0"</f>
        <v>0</v>
      </c>
      <c r="J1132" t="str">
        <f>"00"</f>
        <v>00</v>
      </c>
      <c r="K1132" t="s">
        <v>551</v>
      </c>
      <c r="L1132" s="1">
        <v>2000</v>
      </c>
    </row>
    <row r="1133" spans="1:12" x14ac:dyDescent="0.25">
      <c r="A1133" t="s">
        <v>539</v>
      </c>
      <c r="B1133" t="str">
        <f>"240"</f>
        <v>240</v>
      </c>
      <c r="C1133" t="str">
        <f>"35"</f>
        <v>35</v>
      </c>
      <c r="D1133" t="str">
        <f>"6491"</f>
        <v>6491</v>
      </c>
      <c r="E1133" t="str">
        <f>"00"</f>
        <v>00</v>
      </c>
      <c r="F1133" t="str">
        <f>"807"</f>
        <v>807</v>
      </c>
      <c r="G1133" t="str">
        <f>"5"</f>
        <v>5</v>
      </c>
      <c r="H1133" t="str">
        <f>"99"</f>
        <v>99</v>
      </c>
      <c r="I1133" t="str">
        <f>"0"</f>
        <v>0</v>
      </c>
      <c r="J1133" t="str">
        <f>"00"</f>
        <v>00</v>
      </c>
      <c r="K1133" t="s">
        <v>552</v>
      </c>
      <c r="L1133" s="1">
        <v>300</v>
      </c>
    </row>
    <row r="1134" spans="1:12" x14ac:dyDescent="0.25">
      <c r="A1134" t="s">
        <v>539</v>
      </c>
      <c r="B1134" t="str">
        <f>"240"</f>
        <v>240</v>
      </c>
      <c r="C1134" t="str">
        <f>"35"</f>
        <v>35</v>
      </c>
      <c r="D1134" t="str">
        <f>"6499"</f>
        <v>6499</v>
      </c>
      <c r="E1134" t="str">
        <f>"00"</f>
        <v>00</v>
      </c>
      <c r="F1134" t="str">
        <f>"807"</f>
        <v>807</v>
      </c>
      <c r="G1134" t="str">
        <f>"5"</f>
        <v>5</v>
      </c>
      <c r="H1134" t="str">
        <f>"99"</f>
        <v>99</v>
      </c>
      <c r="I1134" t="str">
        <f>"0"</f>
        <v>0</v>
      </c>
      <c r="J1134" t="str">
        <f>"00"</f>
        <v>00</v>
      </c>
      <c r="K1134" t="s">
        <v>425</v>
      </c>
      <c r="L1134" s="1">
        <v>800</v>
      </c>
    </row>
    <row r="1135" spans="1:12" x14ac:dyDescent="0.25">
      <c r="A1135" t="s">
        <v>539</v>
      </c>
      <c r="B1135" t="str">
        <f>"240"</f>
        <v>240</v>
      </c>
      <c r="C1135" t="str">
        <f>"51"</f>
        <v>51</v>
      </c>
      <c r="D1135" t="str">
        <f>"6259"</f>
        <v>6259</v>
      </c>
      <c r="E1135" t="str">
        <f>"00"</f>
        <v>00</v>
      </c>
      <c r="F1135" t="str">
        <f>"807"</f>
        <v>807</v>
      </c>
      <c r="G1135" t="str">
        <f>"5"</f>
        <v>5</v>
      </c>
      <c r="H1135" t="str">
        <f>"99"</f>
        <v>99</v>
      </c>
      <c r="I1135" t="str">
        <f>"0"</f>
        <v>0</v>
      </c>
      <c r="J1135" t="str">
        <f>"00"</f>
        <v>00</v>
      </c>
      <c r="K1135" t="s">
        <v>437</v>
      </c>
      <c r="L1135" s="1">
        <v>12000</v>
      </c>
    </row>
    <row r="1136" spans="1:12" x14ac:dyDescent="0.25">
      <c r="A1136" t="s">
        <v>539</v>
      </c>
      <c r="B1136" t="str">
        <f>"240"</f>
        <v>240</v>
      </c>
      <c r="C1136" t="str">
        <f>"51"</f>
        <v>51</v>
      </c>
      <c r="D1136" t="str">
        <f>"6299"</f>
        <v>6299</v>
      </c>
      <c r="E1136" t="str">
        <f>"01"</f>
        <v>01</v>
      </c>
      <c r="F1136" t="str">
        <f>"807"</f>
        <v>807</v>
      </c>
      <c r="G1136" t="str">
        <f>"5"</f>
        <v>5</v>
      </c>
      <c r="H1136" t="str">
        <f>"99"</f>
        <v>99</v>
      </c>
      <c r="I1136" t="str">
        <f>"0"</f>
        <v>0</v>
      </c>
      <c r="J1136" t="str">
        <f>"00"</f>
        <v>00</v>
      </c>
      <c r="K1136" t="s">
        <v>553</v>
      </c>
      <c r="L1136" s="1">
        <v>7000</v>
      </c>
    </row>
    <row r="1137" spans="1:12" x14ac:dyDescent="0.25">
      <c r="A1137" t="s">
        <v>539</v>
      </c>
      <c r="B1137" t="str">
        <f>"240"</f>
        <v>240</v>
      </c>
      <c r="C1137" t="str">
        <f>"51"</f>
        <v>51</v>
      </c>
      <c r="D1137" t="str">
        <f>"6299"</f>
        <v>6299</v>
      </c>
      <c r="E1137" t="str">
        <f>"00"</f>
        <v>00</v>
      </c>
      <c r="F1137" t="str">
        <f>"807"</f>
        <v>807</v>
      </c>
      <c r="G1137" t="str">
        <f>"5"</f>
        <v>5</v>
      </c>
      <c r="H1137" t="str">
        <f>"99"</f>
        <v>99</v>
      </c>
      <c r="I1137" t="str">
        <f>"0"</f>
        <v>0</v>
      </c>
      <c r="J1137" t="str">
        <f>"00"</f>
        <v>00</v>
      </c>
      <c r="K1137" t="s">
        <v>69</v>
      </c>
      <c r="L1137" s="1">
        <v>18000</v>
      </c>
    </row>
    <row r="1138" spans="1:12" x14ac:dyDescent="0.25">
      <c r="A1138" t="s">
        <v>539</v>
      </c>
      <c r="B1138" t="str">
        <f>"240"</f>
        <v>240</v>
      </c>
      <c r="C1138" t="str">
        <f>"51"</f>
        <v>51</v>
      </c>
      <c r="D1138" t="str">
        <f>"6398"</f>
        <v>6398</v>
      </c>
      <c r="E1138" t="str">
        <f>"00"</f>
        <v>00</v>
      </c>
      <c r="F1138" t="str">
        <f>"807"</f>
        <v>807</v>
      </c>
      <c r="G1138" t="str">
        <f>"5"</f>
        <v>5</v>
      </c>
      <c r="H1138" t="str">
        <f>"99"</f>
        <v>99</v>
      </c>
      <c r="I1138" t="str">
        <f>"0"</f>
        <v>0</v>
      </c>
      <c r="J1138" t="str">
        <f>"00"</f>
        <v>00</v>
      </c>
      <c r="K1138" t="s">
        <v>554</v>
      </c>
      <c r="L1138" s="1">
        <v>2000</v>
      </c>
    </row>
    <row r="1139" spans="1:12" ht="15.75" thickBot="1" x14ac:dyDescent="0.3">
      <c r="A1139" t="s">
        <v>539</v>
      </c>
      <c r="B1139" t="str">
        <f>"240"</f>
        <v>240</v>
      </c>
      <c r="C1139" t="str">
        <f>"51"</f>
        <v>51</v>
      </c>
      <c r="D1139" t="str">
        <f>"6399"</f>
        <v>6399</v>
      </c>
      <c r="E1139" t="str">
        <f>"00"</f>
        <v>00</v>
      </c>
      <c r="F1139" t="str">
        <f>"807"</f>
        <v>807</v>
      </c>
      <c r="G1139" t="str">
        <f>"5"</f>
        <v>5</v>
      </c>
      <c r="H1139" t="str">
        <f>"99"</f>
        <v>99</v>
      </c>
      <c r="I1139" t="str">
        <f>"0"</f>
        <v>0</v>
      </c>
      <c r="J1139" t="str">
        <f>"00"</f>
        <v>00</v>
      </c>
      <c r="K1139" t="s">
        <v>109</v>
      </c>
      <c r="L1139" s="2">
        <v>2000</v>
      </c>
    </row>
    <row r="1140" spans="1:12" ht="15.75" thickTop="1" x14ac:dyDescent="0.25">
      <c r="L1140" s="1">
        <f>SUM(L1110:L1139)</f>
        <v>1065108</v>
      </c>
    </row>
    <row r="1143" spans="1:12" x14ac:dyDescent="0.25">
      <c r="A1143" t="s">
        <v>555</v>
      </c>
      <c r="B1143" t="str">
        <f>"599"</f>
        <v>599</v>
      </c>
      <c r="C1143" t="str">
        <f>"71"</f>
        <v>71</v>
      </c>
      <c r="D1143" t="str">
        <f>"6511"</f>
        <v>6511</v>
      </c>
      <c r="E1143" t="str">
        <f>"19"</f>
        <v>19</v>
      </c>
      <c r="F1143" t="str">
        <f>"999"</f>
        <v>999</v>
      </c>
      <c r="G1143" t="str">
        <f>"5"</f>
        <v>5</v>
      </c>
      <c r="H1143" t="str">
        <f>"99"</f>
        <v>99</v>
      </c>
      <c r="I1143" t="str">
        <f>"0"</f>
        <v>0</v>
      </c>
      <c r="J1143" t="str">
        <f>"00"</f>
        <v>00</v>
      </c>
      <c r="K1143" t="s">
        <v>556</v>
      </c>
      <c r="L1143" s="1">
        <v>295000</v>
      </c>
    </row>
    <row r="1144" spans="1:12" x14ac:dyDescent="0.25">
      <c r="A1144" t="s">
        <v>555</v>
      </c>
      <c r="B1144" t="str">
        <f>"599"</f>
        <v>599</v>
      </c>
      <c r="C1144" t="str">
        <f>"71"</f>
        <v>71</v>
      </c>
      <c r="D1144" t="str">
        <f>"6511"</f>
        <v>6511</v>
      </c>
      <c r="E1144" t="str">
        <f>"24"</f>
        <v>24</v>
      </c>
      <c r="F1144" t="str">
        <f>"999"</f>
        <v>999</v>
      </c>
      <c r="G1144" t="str">
        <f>"5"</f>
        <v>5</v>
      </c>
      <c r="H1144" t="str">
        <f>"99"</f>
        <v>99</v>
      </c>
      <c r="I1144" t="str">
        <f>"0"</f>
        <v>0</v>
      </c>
      <c r="J1144" t="str">
        <f>"00"</f>
        <v>00</v>
      </c>
      <c r="K1144" t="s">
        <v>557</v>
      </c>
      <c r="L1144" s="1">
        <v>576286</v>
      </c>
    </row>
    <row r="1145" spans="1:12" x14ac:dyDescent="0.25">
      <c r="A1145" t="s">
        <v>555</v>
      </c>
      <c r="B1145" t="str">
        <f>"599"</f>
        <v>599</v>
      </c>
      <c r="C1145" t="str">
        <f>"71"</f>
        <v>71</v>
      </c>
      <c r="D1145" t="str">
        <f>"6521"</f>
        <v>6521</v>
      </c>
      <c r="E1145" t="str">
        <f>"19"</f>
        <v>19</v>
      </c>
      <c r="F1145" t="str">
        <f>"999"</f>
        <v>999</v>
      </c>
      <c r="G1145" t="str">
        <f>"5"</f>
        <v>5</v>
      </c>
      <c r="H1145" t="str">
        <f>"99"</f>
        <v>99</v>
      </c>
      <c r="I1145" t="str">
        <f>"0"</f>
        <v>0</v>
      </c>
      <c r="J1145" t="str">
        <f>"00"</f>
        <v>00</v>
      </c>
      <c r="K1145" t="s">
        <v>558</v>
      </c>
      <c r="L1145" s="1">
        <v>290900</v>
      </c>
    </row>
    <row r="1146" spans="1:12" x14ac:dyDescent="0.25">
      <c r="A1146" t="s">
        <v>555</v>
      </c>
      <c r="B1146" t="str">
        <f>"599"</f>
        <v>599</v>
      </c>
      <c r="C1146" t="str">
        <f>"71"</f>
        <v>71</v>
      </c>
      <c r="D1146" t="str">
        <f>"6521"</f>
        <v>6521</v>
      </c>
      <c r="E1146" t="str">
        <f>"24"</f>
        <v>24</v>
      </c>
      <c r="F1146" t="str">
        <f>"999"</f>
        <v>999</v>
      </c>
      <c r="G1146" t="str">
        <f>"5"</f>
        <v>5</v>
      </c>
      <c r="H1146" t="str">
        <f>"99"</f>
        <v>99</v>
      </c>
      <c r="I1146" t="str">
        <f>"0"</f>
        <v>0</v>
      </c>
      <c r="J1146" t="str">
        <f>"00"</f>
        <v>00</v>
      </c>
      <c r="K1146" t="s">
        <v>559</v>
      </c>
      <c r="L1146" s="1">
        <v>581800</v>
      </c>
    </row>
    <row r="1147" spans="1:12" ht="15.75" thickBot="1" x14ac:dyDescent="0.3">
      <c r="A1147" t="s">
        <v>555</v>
      </c>
      <c r="B1147" t="str">
        <f>"599"</f>
        <v>599</v>
      </c>
      <c r="C1147" t="str">
        <f>"71"</f>
        <v>71</v>
      </c>
      <c r="D1147" t="str">
        <f>"6599"</f>
        <v>6599</v>
      </c>
      <c r="E1147" t="str">
        <f>"00"</f>
        <v>00</v>
      </c>
      <c r="F1147" t="str">
        <f>"999"</f>
        <v>999</v>
      </c>
      <c r="G1147" t="str">
        <f>"5"</f>
        <v>5</v>
      </c>
      <c r="H1147" t="str">
        <f>"99"</f>
        <v>99</v>
      </c>
      <c r="I1147" t="str">
        <f>"0"</f>
        <v>0</v>
      </c>
      <c r="J1147" t="str">
        <f>"00"</f>
        <v>00</v>
      </c>
      <c r="K1147" t="s">
        <v>560</v>
      </c>
      <c r="L1147" s="2">
        <v>1000</v>
      </c>
    </row>
    <row r="1148" spans="1:12" ht="15.75" thickTop="1" x14ac:dyDescent="0.25">
      <c r="L1148" s="1">
        <f>SUM(L1143:L1147)</f>
        <v>1744986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Friddle</dc:creator>
  <cp:lastModifiedBy>Norma Friddle</cp:lastModifiedBy>
  <dcterms:created xsi:type="dcterms:W3CDTF">2024-11-15T20:10:13Z</dcterms:created>
  <dcterms:modified xsi:type="dcterms:W3CDTF">2024-11-15T20:13:10Z</dcterms:modified>
</cp:coreProperties>
</file>